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NIVERSIDADE UFVJM\PROJETO ENGESP\ORÇAMENTO\HOSP. VETERINARIO\DESONERADO R08\"/>
    </mc:Choice>
  </mc:AlternateContent>
  <xr:revisionPtr revIDLastSave="0" documentId="13_ncr:1_{2E258BC8-A23D-4164-A009-6CB09C32CD6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eventograma p1" sheetId="1" r:id="rId1"/>
    <sheet name="eventograma p2" sheetId="2" r:id="rId2"/>
  </sheets>
  <definedNames>
    <definedName name="_xlnm.Print_Area" localSheetId="0">'eventograma p1'!$A$1:$Y$168</definedName>
    <definedName name="_xlnm.Print_Area" localSheetId="1">'eventograma p2'!$A$1:$R$270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55" i="1" l="1"/>
  <c r="X50" i="1" s="1"/>
  <c r="T155" i="1"/>
  <c r="S155" i="1"/>
  <c r="X48" i="1" s="1"/>
  <c r="R155" i="1"/>
  <c r="X47" i="1" s="1"/>
  <c r="Q155" i="1"/>
  <c r="X46" i="1" s="1"/>
  <c r="P155" i="1"/>
  <c r="R123" i="1"/>
  <c r="X39" i="1" s="1"/>
  <c r="S149" i="1"/>
  <c r="U143" i="1"/>
  <c r="X43" i="1" s="1"/>
  <c r="R137" i="1"/>
  <c r="X42" i="1" s="1"/>
  <c r="S134" i="1"/>
  <c r="X41" i="1" s="1"/>
  <c r="R129" i="1"/>
  <c r="X40" i="1" s="1"/>
  <c r="P114" i="1"/>
  <c r="X38" i="1" s="1"/>
  <c r="S112" i="1"/>
  <c r="X37" i="1" s="1"/>
  <c r="T105" i="1"/>
  <c r="Q96" i="1"/>
  <c r="P95" i="1"/>
  <c r="P85" i="1"/>
  <c r="S78" i="1"/>
  <c r="X32" i="1" s="1"/>
  <c r="U71" i="1"/>
  <c r="S62" i="1"/>
  <c r="X30" i="1" s="1"/>
  <c r="P59" i="1"/>
  <c r="X29" i="1" s="1"/>
  <c r="T55" i="1"/>
  <c r="X28" i="1" s="1"/>
  <c r="U52" i="1"/>
  <c r="X27" i="1" s="1"/>
  <c r="T51" i="1"/>
  <c r="X26" i="1" s="1"/>
  <c r="Q50" i="1"/>
  <c r="X25" i="1" s="1"/>
  <c r="U46" i="1"/>
  <c r="X24" i="1" s="1"/>
  <c r="S41" i="1"/>
  <c r="X23" i="1" s="1"/>
  <c r="U39" i="1"/>
  <c r="X22" i="1" s="1"/>
  <c r="S34" i="1"/>
  <c r="X21" i="1" s="1"/>
  <c r="U31" i="1"/>
  <c r="X20" i="1" s="1"/>
  <c r="S30" i="1"/>
  <c r="X19" i="1" s="1"/>
  <c r="U27" i="1"/>
  <c r="X18" i="1" s="1"/>
  <c r="S26" i="1"/>
  <c r="X17" i="1" s="1"/>
  <c r="Q23" i="1"/>
  <c r="X16" i="1" s="1"/>
  <c r="T22" i="1"/>
  <c r="X15" i="1" s="1"/>
  <c r="Q20" i="1"/>
  <c r="X14" i="1" s="1"/>
  <c r="R18" i="1"/>
  <c r="X13" i="1" s="1"/>
  <c r="P15" i="1"/>
  <c r="X12" i="1" s="1"/>
  <c r="U10" i="1"/>
  <c r="X11" i="1" s="1"/>
  <c r="T10" i="1"/>
  <c r="X10" i="1" s="1"/>
  <c r="S10" i="1"/>
  <c r="X9" i="1" s="1"/>
  <c r="R10" i="1"/>
  <c r="X8" i="1" s="1"/>
  <c r="Q10" i="1"/>
  <c r="X7" i="1" s="1"/>
  <c r="P10" i="1"/>
  <c r="P6" i="1"/>
  <c r="U160" i="1"/>
  <c r="U158" i="1"/>
  <c r="X52" i="1"/>
  <c r="X51" i="1"/>
  <c r="X44" i="1"/>
  <c r="X34" i="1"/>
  <c r="X31" i="1"/>
  <c r="X6" i="1"/>
  <c r="X5" i="1"/>
  <c r="I161" i="1"/>
  <c r="T162" i="1" l="1"/>
  <c r="R162" i="1"/>
  <c r="Q162" i="1"/>
  <c r="U162" i="1"/>
  <c r="X36" i="1"/>
  <c r="X35" i="1"/>
  <c r="P162" i="1"/>
  <c r="P164" i="1" s="1"/>
  <c r="X33" i="1"/>
  <c r="S162" i="1"/>
  <c r="X45" i="1"/>
  <c r="X49" i="1"/>
  <c r="Q164" i="1" l="1"/>
  <c r="R164" i="1" s="1"/>
  <c r="S164" i="1" s="1"/>
  <c r="T164" i="1" s="1"/>
  <c r="U164" i="1" s="1"/>
  <c r="X53" i="1"/>
  <c r="Y31" i="1" l="1"/>
  <c r="Y15" i="1"/>
  <c r="Y47" i="1"/>
  <c r="Y20" i="1"/>
  <c r="Y7" i="1"/>
  <c r="Y27" i="1"/>
  <c r="Y25" i="1"/>
  <c r="Y16" i="1"/>
  <c r="Y24" i="1"/>
  <c r="Y14" i="1"/>
  <c r="Y38" i="1"/>
  <c r="Y28" i="1"/>
  <c r="Y48" i="1"/>
  <c r="Y19" i="1"/>
  <c r="Y43" i="1"/>
  <c r="Y37" i="1"/>
  <c r="Y52" i="1"/>
  <c r="Y21" i="1"/>
  <c r="Y36" i="1"/>
  <c r="Y30" i="1"/>
  <c r="Y34" i="1"/>
  <c r="Y9" i="1"/>
  <c r="Y35" i="1"/>
  <c r="Y5" i="1"/>
  <c r="Y29" i="1"/>
  <c r="Y50" i="1"/>
  <c r="Y13" i="1"/>
  <c r="Y42" i="1"/>
  <c r="Y32" i="1"/>
  <c r="U161" i="1"/>
  <c r="Y18" i="1"/>
  <c r="Y51" i="1"/>
  <c r="P161" i="1"/>
  <c r="P163" i="1" s="1"/>
  <c r="Y33" i="1"/>
  <c r="Y22" i="1"/>
  <c r="Y23" i="1"/>
  <c r="Y6" i="1"/>
  <c r="Y26" i="1"/>
  <c r="Y10" i="1"/>
  <c r="Q161" i="1"/>
  <c r="Y11" i="1"/>
  <c r="Y39" i="1"/>
  <c r="Y46" i="1"/>
  <c r="Y8" i="1"/>
  <c r="T161" i="1"/>
  <c r="Y44" i="1"/>
  <c r="Y12" i="1"/>
  <c r="Y17" i="1"/>
  <c r="Y40" i="1"/>
  <c r="Y41" i="1"/>
  <c r="Y45" i="1"/>
  <c r="R161" i="1"/>
  <c r="Y53" i="1"/>
  <c r="S161" i="1"/>
  <c r="Y49" i="1"/>
  <c r="Q163" i="1" l="1"/>
  <c r="R163" i="1" s="1"/>
  <c r="S163" i="1" s="1"/>
  <c r="T163" i="1" s="1"/>
  <c r="U163" i="1" s="1"/>
</calcChain>
</file>

<file path=xl/sharedStrings.xml><?xml version="1.0" encoding="utf-8"?>
<sst xmlns="http://schemas.openxmlformats.org/spreadsheetml/2006/main" count="2298" uniqueCount="557">
  <si>
    <t>Obra</t>
  </si>
  <si>
    <t>Bancos</t>
  </si>
  <si>
    <t>B.D.I.</t>
  </si>
  <si>
    <t>26,52%</t>
  </si>
  <si>
    <t>Cronograma Físico e Financeiro</t>
  </si>
  <si>
    <t>Item</t>
  </si>
  <si>
    <t>Descrição</t>
  </si>
  <si>
    <t>30 DIAS</t>
  </si>
  <si>
    <t>60 DIAS</t>
  </si>
  <si>
    <t>90 DIAS</t>
  </si>
  <si>
    <t>120 DIAS</t>
  </si>
  <si>
    <t>150 DIAS</t>
  </si>
  <si>
    <t>180 DIAS</t>
  </si>
  <si>
    <t xml:space="preserve"> 1 </t>
  </si>
  <si>
    <t>MOBILIZAÇÃO</t>
  </si>
  <si>
    <t xml:space="preserve"> 1.1 </t>
  </si>
  <si>
    <t>LIGAÇÃO PROVISÓRIA DE ÁGUA E ESGOTO PARA CONTAINER (VESTIÁRIO DE OBRA), EXCLUSIVE CHUVEIRO ELÉTRICO</t>
  </si>
  <si>
    <t/>
  </si>
  <si>
    <t xml:space="preserve"> 1.2 </t>
  </si>
  <si>
    <t>LIGAÇÃO PROVISÓRIA DE ENERGIA ELÉTRICA PARA CONTAINER</t>
  </si>
  <si>
    <t xml:space="preserve"> 1.3 </t>
  </si>
  <si>
    <t>LIMPEZA MANUAL DE VEGETAÇÃO EM TERRENO COM ENXADA. AF_03/2024</t>
  </si>
  <si>
    <t xml:space="preserve"> 1.4 </t>
  </si>
  <si>
    <t>FORNECIMENTO E INSTALAÇÃO DE PLACA DE OBRA COM CHAPA GALVANIZADA E ESTRUTURA DE MADEIRA. AF_03/2022_PS</t>
  </si>
  <si>
    <t xml:space="preserve"> 1.5 </t>
  </si>
  <si>
    <t>CONTAINER ESCRITORIO 6,0x2,3m COM WC</t>
  </si>
  <si>
    <t xml:space="preserve"> 1.6 </t>
  </si>
  <si>
    <t>CONTAINER BANHEIRO</t>
  </si>
  <si>
    <t xml:space="preserve"> 1.7 </t>
  </si>
  <si>
    <t>CONTAINER REFEITORIO 12.12x2,44x2.57 C/5 MESAS/BANCOS/PIA</t>
  </si>
  <si>
    <t xml:space="preserve"> 1.8 </t>
  </si>
  <si>
    <t>CONTAINER ALMOXARIFADO S/ ACAB.C/PRATELEIRAS 6,05x2,44x2,57</t>
  </si>
  <si>
    <t xml:space="preserve"> 1.9 </t>
  </si>
  <si>
    <t>TAPUME COM TELHA METÁLICA. AF_03/2024</t>
  </si>
  <si>
    <t xml:space="preserve"> 1.10 </t>
  </si>
  <si>
    <t>LOCAÇÃO CONVENCIONAL DE OBRA, UTILIZANDO GABARITO DE TÁBUAS CORRIDAS PONTALETADAS A CADA 1,50M - 2 UTILIZAÇÕES. AF_03/2024</t>
  </si>
  <si>
    <t xml:space="preserve"> 1.11 </t>
  </si>
  <si>
    <t>Transporte de containers</t>
  </si>
  <si>
    <t xml:space="preserve"> 1.12 </t>
  </si>
  <si>
    <t>ART</t>
  </si>
  <si>
    <t xml:space="preserve"> 1.13 </t>
  </si>
  <si>
    <t>LOCACAO DE ANDAIME SUSPENSO OU BALANCIM MANUAL, CAPACIDADE DE CARGA TOTAL DE APROXIMADAMENTE 250 KG/M2, PLATAFORMA DE 1,50 M X 0,80 M (C X L), CABO DE 45 M</t>
  </si>
  <si>
    <t xml:space="preserve"> 2 </t>
  </si>
  <si>
    <t>ARQUITETURA</t>
  </si>
  <si>
    <t xml:space="preserve"> 2.1 </t>
  </si>
  <si>
    <t>EMBOÇO OU MASSA ÚNICA EM ARGAMASSA TRAÇO 1:2:8, PREPARO MANUAL, APLICADA MANUALMENTE EM PANOS CEGOS DE FACHADA (SEM PRESENÇA DE VÃOS), ESPESSURA MAIOR OU IGUAL A 50 MM. AF_08/2022</t>
  </si>
  <si>
    <t xml:space="preserve"> 2.2 </t>
  </si>
  <si>
    <t>CHAPISCO APLICADO EM ALVENARIA (COM PRESENÇA DE VÃOS) E ESTRUTURAS DE CONCRETO DE FACHADA, COM COLHER DE PEDREIRO. ARGAMASSA TRAÇO 1:3 COM PREPARO EM BETONEIRA 400L. AF_10/2022</t>
  </si>
  <si>
    <t xml:space="preserve"> 2.3 </t>
  </si>
  <si>
    <t>PINTURA LÁTEX ACRÍLICA ECONÔMICA, APLICAÇÃO MANUAL EM PAREDES, DUAS DEMÃOS. AF_04/2023</t>
  </si>
  <si>
    <t xml:space="preserve"> 2.4 </t>
  </si>
  <si>
    <t>ALVENARIA DE BLOCOS DE CONCRETO ESTRUTURAL 14X19X29 CM (ESPESSURA 14 CM), FBK = 4,5 MPA, UTILIZANDO COLHER DE PEDREIRO. AF_10/2022</t>
  </si>
  <si>
    <t xml:space="preserve"> 2.5 </t>
  </si>
  <si>
    <t>ALVENARIA DE VEDAÇÃO DE BLOCOS CERÂMICOS FURADOS NA HORIZONTAL DE 14X19X29 CM (ESPESSURA 14 CM) E ARGAMASSA DE ASSENTAMENTO COM PREPARO EM BETONEIRA. AF_12/2021</t>
  </si>
  <si>
    <t xml:space="preserve"> 2.6 </t>
  </si>
  <si>
    <t>DIVISORIA SANITÁRIA, TIPO CABINE, EM PAINEL DE GRANILITE, ESP = 3CM, ASSENTADO COM ARGAMASSA COLANTE AC III-E, EXCLUSIVE FERRAGENS. AF_01/2021</t>
  </si>
  <si>
    <t xml:space="preserve"> 2.7 </t>
  </si>
  <si>
    <t>GRANITO, COR CINZA ANDORINHA, ESP. 2CM, ACABAMENTO POLIDO, INCLUSIVE CORTE (FORNECIMENTO/FABRICAÇÃO)</t>
  </si>
  <si>
    <t xml:space="preserve"> 2.8 </t>
  </si>
  <si>
    <t>TORNEIRA CROMADA DE MESA, 1/2" OU 3/4", PARA LAVATÓRIO, PADRÃO MÉDIO - FORNECIMENTO E INSTALAÇÃO. AF_01/2020</t>
  </si>
  <si>
    <t xml:space="preserve"> 2.9 </t>
  </si>
  <si>
    <t>PORTA EM ALUMÍNIO DE ABRIR TIPO VENEZIANA COM GUARNIÇÃO, FIXAÇÃO COM PARAFUSOS - FORNECIMENTO E INSTALAÇÃO. AF_12/2019</t>
  </si>
  <si>
    <t xml:space="preserve"> 2.10 </t>
  </si>
  <si>
    <t>GRADE EXTERNA FERRO COM FIXACAO EM PILARES ALVENARIA - FORNECIMENTO E INSTALAÇÃO</t>
  </si>
  <si>
    <t xml:space="preserve"> 2.11 </t>
  </si>
  <si>
    <t>INSTALAÇÃO DE VIDRO LISO INCOLOR, E = 8 MM, EM ESQUADRIA DE ALUMÍNIO OU PVC, FIXADO COM BAGUETE. AF_01/2021_PS</t>
  </si>
  <si>
    <t xml:space="preserve"> 2.12 </t>
  </si>
  <si>
    <t>PORTAO EM PERFIL DE FERRO</t>
  </si>
  <si>
    <t xml:space="preserve"> 2.13 </t>
  </si>
  <si>
    <t>SOLEIRA EM GRANITO, LARGURA 15 CM, ESPESSURA 2,0 CM. AF_09/2020</t>
  </si>
  <si>
    <t xml:space="preserve"> 2.14 </t>
  </si>
  <si>
    <t>TANQUE DE MÁRMORE SINTÉTICO COM COLUNA, 22L OU EQUIVALENTE, INCLUSO SIFÃO FLEXÍVEL EM PVC, VÁLVULA PLÁSTICA E TORNEIRA DE METAL CROMADO PADRÃO POPULAR - FORNECIMENTO E INSTALAÇÃO. AF_01/2020</t>
  </si>
  <si>
    <t xml:space="preserve"> 2.15 </t>
  </si>
  <si>
    <t>VASO SANITÁRIO SIFONADO COM CAIXA ACOPLADA LOUÇA BRANCA - FORNECIMENTO E INSTALAÇÃO. AF_01/2020</t>
  </si>
  <si>
    <t xml:space="preserve"> 2.16 </t>
  </si>
  <si>
    <t>REVESTIMENTO CERÂMICO PARA PISO COM PLACAS TIPO PORCELANATO DE DIMENSÕES 60X60 CM APLICADA EM AMBIENTES DE ÁREA MAIOR QUE 10 M². AF_02/2023_PE</t>
  </si>
  <si>
    <t xml:space="preserve"> 2.17 </t>
  </si>
  <si>
    <t>RODAPÉ CERÂMICO DE 7CM DE ALTURA COM PLACAS TIPO ESMALTADA DE DIMENSÕES 60X60CM. AF_02/2023</t>
  </si>
  <si>
    <t xml:space="preserve"> 2.18 </t>
  </si>
  <si>
    <t>KIT DE PORTA DE MADEIRA PARA VERNIZ, SEMI-OCA (LEVE OU MÉDIA), PADRÃO POPULAR, 80X210CM, ESPESSURA DE 3,5CM, ITENS INCLUSOS: DOBRADIÇAS, MONTAGEM E INSTALAÇÃO DO BATENTE, SEM FECHADURA - FORNECIMENTO E INSTALAÇÃO. AF_12/2019</t>
  </si>
  <si>
    <t xml:space="preserve"> 2.19 </t>
  </si>
  <si>
    <t>KIT DE PORTA DE MADEIRA PARA VERNIZ, SEMI-OCA (LEVE OU MÉDIA), PADRÃO POPULAR, 100X210CM, ESPESSURA DE 3CM, ITENS INCLUSOS: DOBRADIÇAS, MONTAGEM E INSTALAÇÃO DE BATENTE, FECHADURA COM EXECUÇÃO DO FURO - FORNECIMENTO E INSTALAÇÃO.</t>
  </si>
  <si>
    <t xml:space="preserve"> 2.20 </t>
  </si>
  <si>
    <t>ASSENTO SANITÁRIO CONVENCIONAL - FORNECIMENTO E INSTALACAO. AF_01/2020</t>
  </si>
  <si>
    <t xml:space="preserve"> 2.21 </t>
  </si>
  <si>
    <t>TORNEIRA CROMADA 1/2" OU 3/4" PARA TANQUE, PADRÃO POPULAR - FORNECIMENTO E INSTALAÇÃO. AF_01/2020</t>
  </si>
  <si>
    <t xml:space="preserve"> 2.22 </t>
  </si>
  <si>
    <t>CUBA DE EMBUTIR EM AÇO INOX 50X40X20 - FORNECIMENTO E INSTALAÇÃO</t>
  </si>
  <si>
    <t xml:space="preserve"> 2.23 </t>
  </si>
  <si>
    <t>CUBA DE EMBUTIR EM AÇO INOX 50X40X40 - FORNECIMENTO E INSTALAÇÃO</t>
  </si>
  <si>
    <t xml:space="preserve"> 2.24 </t>
  </si>
  <si>
    <t>CUBA DE EMBUTIR OVAL EM LOUÇA BRANCA, 35 X 50CM OU EQUIVALENTE - FORNECIMENTO E INSTALAÇÃO. AF_01/2020</t>
  </si>
  <si>
    <t xml:space="preserve"> 2.25 </t>
  </si>
  <si>
    <t>Lavatório de canto de louça branca, suspenso sem coluna fornecimento e instalação</t>
  </si>
  <si>
    <t xml:space="preserve"> 2.26 </t>
  </si>
  <si>
    <t>REVESTIMENTO CERÂMICO PARA PAREDES INTERNAS COM PLACAS TIPO ESMALTADA DE DIMENSÕES 20X20 CM APLICADAS A MEIA ALTURA DAS PAREDES. AF_02/2023_PE</t>
  </si>
  <si>
    <t xml:space="preserve"> 2.27 </t>
  </si>
  <si>
    <t>VASO SANITÁRIO SIFONADO COM CAIXA ACOPLADA LOUÇA BRANCA PARA PCD C/ ASSENTO - FORNECIMENTO E INSTALAÇÃO</t>
  </si>
  <si>
    <t xml:space="preserve"> 2.28 </t>
  </si>
  <si>
    <t>EXPURGO INOX - FORNECIMENTO E INSTALAÇÃO</t>
  </si>
  <si>
    <t xml:space="preserve"> 2.29 </t>
  </si>
  <si>
    <t>COCHO COMEDOURO EM POLIETILENO 25l</t>
  </si>
  <si>
    <t xml:space="preserve"> 2.30 </t>
  </si>
  <si>
    <t>COCHO BEBEDOURO 7l</t>
  </si>
  <si>
    <t xml:space="preserve"> 2.31 </t>
  </si>
  <si>
    <t>GRAUTE FGK=20 MPA; TRAÇO 1:1,8:2,1:0,4 (EM MASSA SECA DE CIMENTO/ AREIA GROSSA/ BRITA 0/ ADITIVO) - PREPARO MECÂNICO COM BETONEIRA 400 L. AF_09/2021</t>
  </si>
  <si>
    <t xml:space="preserve"> 2.32 </t>
  </si>
  <si>
    <t>PISO INDUSTRIAL EM CONCRETO ARMADO DE ACABAMENTO POLIDO, ESPESSURA 12 CM (CIMENTO QUEIMADO) (INCLUSO EXECUCAO)</t>
  </si>
  <si>
    <t xml:space="preserve"> 2.33 </t>
  </si>
  <si>
    <t>BARRA DE APOIO RETA, EM ACO INOX POLIDO, COMPRIMENTO 90 CM, FIXADA NA PAREDE - FORNECIMENTO E INSTALAÇÃO. AF_01/2020</t>
  </si>
  <si>
    <t xml:space="preserve"> 2.34 </t>
  </si>
  <si>
    <t>Porta baia 1,20 x 2,20m</t>
  </si>
  <si>
    <t xml:space="preserve"> 2.35 </t>
  </si>
  <si>
    <t>FORRO EM DRYWALL, PARA AMBIENTES COMERCIAIS, INCLUSIVE ESTRUTURA BIRECIONAL DE FIXAÇÃO. AF_08/2023_PS</t>
  </si>
  <si>
    <t xml:space="preserve"> 2.36 </t>
  </si>
  <si>
    <t>Luminária Linear  80W 120cm Bivolt 8000lm Branco Morno 4000K</t>
  </si>
  <si>
    <t xml:space="preserve"> 2.37 </t>
  </si>
  <si>
    <t>Luminária de Embutir Ruler Retangular 2 Tubular T8 60cm</t>
  </si>
  <si>
    <t xml:space="preserve"> 2.38 </t>
  </si>
  <si>
    <t>Luminaria de embutir Embutir Redondo 18W 22×22 4000K Luz Neutra</t>
  </si>
  <si>
    <t xml:space="preserve"> 3 </t>
  </si>
  <si>
    <t>IMPERMEABILIZAÇÃO</t>
  </si>
  <si>
    <t xml:space="preserve"> 3.1 </t>
  </si>
  <si>
    <t>IMPERMEABILIZAÇÃO DE SUPERFÍCIE COM MEMBRANA À BASE DE POLIURETANO, 2 DEMÃOS. AF_09/2023</t>
  </si>
  <si>
    <t xml:space="preserve"> 3.2 </t>
  </si>
  <si>
    <t>IMPERMEABILIZAÇÃO DE SUPERFÍCIE COM MANTA ASFÁLTICA, DUAS CAMADAS, INCLUSIVE APLICAÇÃO DE PRIMER ASFÁLTICO, E=3MM E E=4MM. AF_09/2023</t>
  </si>
  <si>
    <t xml:space="preserve"> 4 </t>
  </si>
  <si>
    <t>AR CONDICIONADO</t>
  </si>
  <si>
    <t xml:space="preserve"> 4.1 </t>
  </si>
  <si>
    <t>TUBO EM COBRE FLEXÍVEL, DN 1/2", COM ISOLAMENTO, INSTALADO EM FORRO, PARA RAMAL DE ALIMENTAÇÃO DE AR CONDICIONADO, INCLUSO FIXADOR. AF_11/2021</t>
  </si>
  <si>
    <t xml:space="preserve"> 4.2 </t>
  </si>
  <si>
    <t>TUBO EM COBRE FLEXÍVEL, DN 1/4", COM ISOLAMENTO, INSTALADO EM FORRO, PARA RAMAL DE ALIMENTAÇÃO DE AR CONDICIONADO, INCLUSO FIXADOR. AF_11/2021</t>
  </si>
  <si>
    <t xml:space="preserve"> 4.3 </t>
  </si>
  <si>
    <t>TUBO EM COBRE FLEXÍVEL, DN 5/8", COM ISOLAMENTO, INSTALADO EM RAMAL DE ALIMENTAÇÃO DE AR-CONDICIONADO - FORNECIMENTO E INSTALAÇÃO. AF_07/2025</t>
  </si>
  <si>
    <t xml:space="preserve"> 4.4 </t>
  </si>
  <si>
    <t>DRENO PARA AR CONDICIONADO</t>
  </si>
  <si>
    <t xml:space="preserve"> 4.5 </t>
  </si>
  <si>
    <t>GÁS REFRIGERANTE PARA AR CONDICIONADO</t>
  </si>
  <si>
    <t xml:space="preserve"> 4.6 </t>
  </si>
  <si>
    <t>MÃO DE OBRA PARA INSTALAÇÃO DE AR CONDICIONADO TIPO SPLIT  DE 12.000btu ATÉ 24.000btu</t>
  </si>
  <si>
    <t xml:space="preserve"> 4.7 </t>
  </si>
  <si>
    <t>AR CONDICIONADO SPLIT INVERTER, HI-WALL (PAREDE), 12000 BTU/H, CICLO FRIO, 60HZ, CLASSIFICACAO A (SELO PROCEL), GAS HFC, CONTROLE S/FIO</t>
  </si>
  <si>
    <t xml:space="preserve"> 4.8 </t>
  </si>
  <si>
    <t>AR CONDICIONADO SPLIT INVERTER, HI-WALL (PAREDE), 24000 BTU/H, CICLO FRIO, 60HZ, CLASSIFICACAO A (SELO PROCEL), GAS HFC, CONTROLE S/FIO</t>
  </si>
  <si>
    <t xml:space="preserve"> 5 </t>
  </si>
  <si>
    <t>INCÊNDIO</t>
  </si>
  <si>
    <t xml:space="preserve"> 5.1 </t>
  </si>
  <si>
    <t>EXTINTOR DE INCÊNDIO PORTÁTIL COM CARGA DE ÁGUA PRESSURIZADA DE 10 L, CLASSE A - FORNECIMENTO E INSTALAÇÃO. AF_10/2020_PE</t>
  </si>
  <si>
    <t xml:space="preserve"> 5.2 </t>
  </si>
  <si>
    <t>EXTINTOR INCENDIO TP PO QUIMICO 6KG - FORNECIMENTO E INSTALACAO</t>
  </si>
  <si>
    <t xml:space="preserve"> 5.3 </t>
  </si>
  <si>
    <t>PLACA DE SINALIZACAO DE SEGURANCA CONTRA INCENDIO, FOTOLUMINESCENTE, QUADRADA, 20 X 20 CM, EM PVC 2 MM ANTI-CHAMAS</t>
  </si>
  <si>
    <t xml:space="preserve"> 5.4 </t>
  </si>
  <si>
    <t>PLACA DE SINALIZACAO DE SEGURANCA CONTRA INCENDIO, FOTOLUMINESCENTE, RETANGULAR, 13 X 26 CM, EM PVC 2 MM ANTI-CHAMAS</t>
  </si>
  <si>
    <t xml:space="preserve"> 5.5 </t>
  </si>
  <si>
    <t>LUMINÁRIA DE EMERGÊNCIA, COM 30 LÂMPADAS LED DE 2 W, SEM REATOR - FORNECIMENTO E INSTALAÇÃO. AF_09/2024</t>
  </si>
  <si>
    <t xml:space="preserve"> 6 </t>
  </si>
  <si>
    <t>ESTRUTURA</t>
  </si>
  <si>
    <t xml:space="preserve"> 6.1 </t>
  </si>
  <si>
    <t>ESTRUTURA METÁLICA</t>
  </si>
  <si>
    <t xml:space="preserve"> 6.1.1 </t>
  </si>
  <si>
    <t>PERFIL U EM CHAPA DOBRADA DE AÇO LAMINADO 150x60x3</t>
  </si>
  <si>
    <t xml:space="preserve"> 6.1.2 </t>
  </si>
  <si>
    <t>PERFIL U EM CHAPA DOBRADA DE AÇO LAMINADO 140x50x2,65</t>
  </si>
  <si>
    <t xml:space="preserve"> 6.1.3 </t>
  </si>
  <si>
    <t>PERFIL U EM CHAPA DOBRADA DE AÇO LAMINADO 200x60</t>
  </si>
  <si>
    <t xml:space="preserve"> 6.1.4 </t>
  </si>
  <si>
    <t>CONTRAVENTAMENTO PERFIL 1/2"</t>
  </si>
  <si>
    <t xml:space="preserve"> 6.1.5 </t>
  </si>
  <si>
    <t>ESTRUTURA PARA TALHA -FORNECIMENTO E INSTALAÇÃO</t>
  </si>
  <si>
    <t xml:space="preserve"> 6.1.6 </t>
  </si>
  <si>
    <t>PERFIL I EM CHAPA DOBRADA DE AÇO LAMINADO 310x21</t>
  </si>
  <si>
    <t xml:space="preserve"> 6.2 </t>
  </si>
  <si>
    <t>FUNDAÇÃO</t>
  </si>
  <si>
    <t xml:space="preserve"> 6.2.1 </t>
  </si>
  <si>
    <t>MONTAGEM E DESMONTAGEM DE FÔRMA DE FUNDAÇÃO, EM CHAPA DE MADEIRA COMPENSADA RESINADA E CIMBRAMENTO DE MADEIRA, 2 UTILIZAÇÕES.</t>
  </si>
  <si>
    <t xml:space="preserve"> 6.2.2 </t>
  </si>
  <si>
    <t>CONCRETO FCK = 25MPA, TRAÇO 1:2,3:2,7 (EM MASSA SECA DE CIMENTO/ AREIA MÉDIA/ BRITA 1) - PREPARO MECÂNICO COM BETONEIRA 400 L. AF_05/2021</t>
  </si>
  <si>
    <t xml:space="preserve"> 6.2.3 </t>
  </si>
  <si>
    <t>ARMAÇÃO DE BLOCO UTILIZANDO AÇO CA-50 DE 6,3 MM - MONTAGEM. AF_01/2024</t>
  </si>
  <si>
    <t xml:space="preserve"> 6.2.4 </t>
  </si>
  <si>
    <t>ARMAÇÃO DE BLOCO UTILIZANDO AÇO CA-50 DE 10 MM - MONTAGEM. AF_01/2024</t>
  </si>
  <si>
    <t xml:space="preserve"> 6.2.5 </t>
  </si>
  <si>
    <t>ARMAÇÃO DE BLOCO, SAPATA ISOLADA, VIGA BALDRAME E SAPATA CORRIDA UTILIZANDO AÇO CA-50 DE 12,5 MM - MONTAGEM. AF_01/2024</t>
  </si>
  <si>
    <t xml:space="preserve"> 6.2.6 </t>
  </si>
  <si>
    <t>ARMAÇÃO DE BLOCO, SAPATA ISOLADA E SAPATA CORRIDA UTILIZANDO AÇO CA-50 DE 20 MM - MONTAGEM. AF_01/2024</t>
  </si>
  <si>
    <t xml:space="preserve"> 6.2.7 </t>
  </si>
  <si>
    <t>ARMAÇÃO DE BLOCO UTILIZANDO AÇO CA-60 DE 5 MM - MONTAGEM. AF_01/2024</t>
  </si>
  <si>
    <t xml:space="preserve"> 6.2.8 </t>
  </si>
  <si>
    <t>ARMAÇÃO DE ESTRUTURAS DIVERSAS DE CONCRETO ARMADO, EXCETO VIGAS, PILARES, LAJES E FUNDAÇÕES, UTILIZANDO AÇO CA-50 DE 6,3 MM - MONTAGEM. AF_06/2022</t>
  </si>
  <si>
    <t xml:space="preserve"> 6.2.9 </t>
  </si>
  <si>
    <t>ARMAÇÃO DE ESTRUTURAS DIVERSAS DE CONCRETO ARMADO, EXCETO VIGAS, PILARES, LAJES E FUNDAÇÕES, UTILIZANDO AÇO CA-50 DE 12,5 MM - MONTAGEM. AF_06/2022</t>
  </si>
  <si>
    <t xml:space="preserve"> 6.3 </t>
  </si>
  <si>
    <t>GERAL</t>
  </si>
  <si>
    <t xml:space="preserve"> 6.3.1 </t>
  </si>
  <si>
    <t>EXECUÇÃO DE RADIER 12cm</t>
  </si>
  <si>
    <t xml:space="preserve"> 6.3.2 </t>
  </si>
  <si>
    <t>EXECUÇÃO DE PASSEIO (CALÇADA) COM CONCRETO MOLDADO IN LOCO, FEITO EM OBRA, ACABAMENTO ESTAMPADO, ESPESSURA 10 cm</t>
  </si>
  <si>
    <t xml:space="preserve"> 6.3.3 </t>
  </si>
  <si>
    <t>TELHAMENTO COM TELHA METÁLICA TERMOACÚSTICA E = 30 MM, COM ATÉ 2 ÁGUAS, INCLUSO IÇAMENTO. AF_07/2019</t>
  </si>
  <si>
    <t xml:space="preserve"> 6.3.4 </t>
  </si>
  <si>
    <t>ARMAÇÃO DE ESTRUTURAS DIVERSAS DE CONCRETO ARMADO, EXCETO VIGAS, PILARES, LAJES E FUNDAÇÕES, UTILIZANDO AÇO CA-60 DE 5,0 MM - MONTAGEM. AF_06/2022</t>
  </si>
  <si>
    <t xml:space="preserve"> 6.3.5 </t>
  </si>
  <si>
    <t>ARMAÇÃO DE PILAR OU VIGA DE ESTRUTURA CONVENCIONAL DE CONCRETO ARMADO UTILIZANDO AÇO CA-50 DE 6,3 MM - MONTAGEM. AF_06/2022</t>
  </si>
  <si>
    <t xml:space="preserve"> 6.3.6 </t>
  </si>
  <si>
    <t>ARMAÇÃO DE PILAR OU VIGA DE ESTRUTURA CONVENCIONAL DE CONCRETO ARMADO UTILIZANDO AÇO CA-50 DE 10,0 MM - MONTAGEM. AF_06/2022</t>
  </si>
  <si>
    <t xml:space="preserve"> 6.3.7 </t>
  </si>
  <si>
    <t>ARMAÇÃO DE PILAR OU VIGA DE ESTRUTURA CONVENCIONAL DE CONCRETO ARMADO UTILIZANDO AÇO CA-50 DE 12,5 MM - MONTAGEM. AF_06/2022</t>
  </si>
  <si>
    <t xml:space="preserve"> 6.3.8 </t>
  </si>
  <si>
    <t>ARMAÇÃO DE PILAR OU VIGA DE ESTRUTURA CONVENCIONAL DE CONCRETO ARMADO UTILIZANDO AÇO CA-50 DE 16,0 MM - MONTAGEM. AF_06/2022</t>
  </si>
  <si>
    <t xml:space="preserve"> 6.3.9 </t>
  </si>
  <si>
    <t>ESTACA ESCAVADA, 35CM DE DIÂMETRO.</t>
  </si>
  <si>
    <t xml:space="preserve"> 7 </t>
  </si>
  <si>
    <t>HIDRAULICA</t>
  </si>
  <si>
    <t xml:space="preserve"> 7.1 </t>
  </si>
  <si>
    <t>CALHA EM CHAPA DE AÇO GALVANIZADO NÚMERO 24, DESENVOLVIMENTO DE 33 CM, INCLUSO TRANSPORTE VERTICAL. AF_07/2019</t>
  </si>
  <si>
    <t xml:space="preserve"> 7.2 </t>
  </si>
  <si>
    <t>RUFO EM CHAPA DE AÇO GALVANIZADO NÚMERO 24, CORTE DE 25 CM, INCLUSO TRANSPORTE VERTICAL. AF_07/2019</t>
  </si>
  <si>
    <t xml:space="preserve"> 7.3 </t>
  </si>
  <si>
    <t>TUBO PVC, SÉRIE R, ÁGUA PLUVIAL, DN 150 MM, FORNECIDO E INSTALADO EM CONDUTORES VERTICAIS DE ÁGUAS PLUVIAIS. AF_06/2022</t>
  </si>
  <si>
    <t xml:space="preserve"> 7.4 </t>
  </si>
  <si>
    <t>JOELHO 45 GRAUS, PVC, SERIE R, ÁGUA PLUVIAL, DN 150 MM, JUNTA ELÁSTICA, FORNECIDO E INSTALADO EM CONDUTORES VERTICAIS DE ÁGUAS PLUVIAIS. AF_06/2022</t>
  </si>
  <si>
    <t xml:space="preserve"> 7.5 </t>
  </si>
  <si>
    <t>JOELHO 90 GRAUS, PVC, SERIE R, ÁGUA PLUVIAL, DN 150 MM, JUNTA ELÁSTICA, FORNECIDO E INSTALADO EM CONDUTORES VERTICAIS DE ÁGUAS PLUVIAIS. AF_06/2022</t>
  </si>
  <si>
    <t xml:space="preserve"> 7.6 </t>
  </si>
  <si>
    <t>TUBO, PVC, SOLDÁVEL, DE 32MM, INSTALADO EM RAMAL OU SUB-RAMAL DE ÁGUA - FORNECIMENTO E INSTALAÇÃO. AF_06/2022</t>
  </si>
  <si>
    <t xml:space="preserve"> 7.7 </t>
  </si>
  <si>
    <t>FORNECIMENTO E ASSENTAMENTO DE TUBO PVC RÍGIDO ROSCÁVEL, ÁGUA FRIA, DN 3/4" (25 MM), INCLUSIVE CONEXÕES</t>
  </si>
  <si>
    <t xml:space="preserve"> 7.8 </t>
  </si>
  <si>
    <t>VÁLVULA DE ESFERA BRUTA, BRONZE, ROSCÁVEL, 1 1/2'</t>
  </si>
  <si>
    <t xml:space="preserve"> 7.9 </t>
  </si>
  <si>
    <t>REGISTRO DE GAVETA BRUTO, LATÃO, ROSCÁVEL, 1 1/2" - FORNECIMENTO E INSTALAÇÃO. AF_08/2021</t>
  </si>
  <si>
    <t xml:space="preserve"> 7.10 </t>
  </si>
  <si>
    <t>TUBO PVC, SERIE NORMAL, ESGOTO PREDIAL, DN 100 MM, FORNECIDO E INSTALADO EM RAMAL DE DESCARGA OU RAMAL DE ESGOTO SANITÁRIO. AF_08/2022</t>
  </si>
  <si>
    <t xml:space="preserve"> 7.11 </t>
  </si>
  <si>
    <t>JUNÇÃO DE REDUÇÃO INVERTIDA, PVC, SÉRIE NORMAL, ESGOTO PREDIAL, DN 100 X 50 MM, JUNTA ELÁSTICA, FORNECIDO E INSTALADO EM PRUMADA DE ESGOTO SANITÁRIO OU VENTILAÇÃO. AF_08/2022</t>
  </si>
  <si>
    <t xml:space="preserve"> 7.12 </t>
  </si>
  <si>
    <t>JUNÇÃO DUPLA DE PVC, SÉRIE NORMAL, PARA ESGOTO PREDIAL, DN 100 X 100 X 100 MM, INSTALADA EM DRENO - FORNECIMENTO E INSTALAÇÃO. AF_07/2021</t>
  </si>
  <si>
    <t xml:space="preserve"> 7.13 </t>
  </si>
  <si>
    <t>CURVA 45 GRAUS, PVC, SOLDÁVEL, DN 50MM, INSTALADO EM RAMAL DE DISTRIBUIÇÃO DE ÁGUA - FORNECIMENTO E INSTALAÇÃO. AF_06/2022</t>
  </si>
  <si>
    <t xml:space="preserve"> 7.14 </t>
  </si>
  <si>
    <t>CURVA LONGA, 45 GRAUS, PVC OCRE, JUNTA ELÁSTICA, DN 100 MM, PARA COLETOR PREDIAL DE ESGOTO. AF_06/2022</t>
  </si>
  <si>
    <t xml:space="preserve"> 7.15 </t>
  </si>
  <si>
    <t>CURVA 45 GRAUS, PVC, SOLDÁVEL, DN 40MM, INSTALADO EM RAMAL DE DISTRIBUIÇÃO DE ÁGUA - FORNECIMENTO E INSTALAÇÃO. AF_06/2022</t>
  </si>
  <si>
    <t xml:space="preserve"> 7.16 </t>
  </si>
  <si>
    <t>RALO SIFONADO REDONDO, PVC, DN 100 X 40 MM, JUNTA SOLDÁVEL, FORNECIDO E INSTALADO EM RAMAL DE DESCARGA OU EM RAMAL DE ESGOTO SANITÁRIO. AF_08/2022</t>
  </si>
  <si>
    <t xml:space="preserve"> 7.17 </t>
  </si>
  <si>
    <t>TUBO, PVC, SOLDÁVEL, DE 40MM, INSTALADO EM RAMAL DE DISTRIBUIÇÃO DE ÁGUA - FORNECIMENTO E INSTALAÇÃO. AF_06/2022</t>
  </si>
  <si>
    <t xml:space="preserve"> 7.18 </t>
  </si>
  <si>
    <t>TUBO, PVC, SOLDÁVEL, DE 50MM, INSTALADO EM RAMAL DE DISTRIBUIÇÃO DE ÁGUA - FORNECIMENTO E INSTALAÇÃO. AF_06/2022</t>
  </si>
  <si>
    <t xml:space="preserve"> 7.19 </t>
  </si>
  <si>
    <t>CAIXA D´ÁGUA EM POLIETILENO, 1000 LITROS - FORNECIMENTO E INSTALAÇÃO. AF_06/2021</t>
  </si>
  <si>
    <t xml:space="preserve"> 7.20 </t>
  </si>
  <si>
    <t>CURVA 90 GRAUS, PVC, SOLDÁVEL, DN 32MM, INSTALADO EM RAMAL OU SUB-RAMAL DE ÁGUA - FORNECIMENTO E INSTALAÇÃO. AF_06/2022</t>
  </si>
  <si>
    <t xml:space="preserve"> 7.21 </t>
  </si>
  <si>
    <t>FILTRO ANAEROBIO DIAMETRO 1,50m</t>
  </si>
  <si>
    <t xml:space="preserve"> 7.22 </t>
  </si>
  <si>
    <t>SUMIDORO DIAMENTO 2m</t>
  </si>
  <si>
    <t xml:space="preserve"> 7.23 </t>
  </si>
  <si>
    <t>TANQUE SÉPTICO CIRCULAR, EM CONCRETO PRÉ-MOLDADO, DIÂMETRO INTERNO = 1,10 M, ALTURA INTERNA = 2,50 M, VOLUME ÚTIL: 2138,2 L (PARA 5 CONTRIBUINTES). AF_12/2020</t>
  </si>
  <si>
    <t xml:space="preserve"> 8 </t>
  </si>
  <si>
    <t>ELETRICA</t>
  </si>
  <si>
    <t xml:space="preserve"> 8.1 </t>
  </si>
  <si>
    <t>CABO DE COBRE ISOLAMENTO TERMOPLASTICO 0,6/1KV 70MM2 ANTI-CHAMA - FORNECIMENTO E INSTALACAO</t>
  </si>
  <si>
    <t xml:space="preserve"> 8.2 </t>
  </si>
  <si>
    <t>CABO DE COBRE ISOLAMENTO TERMOPLASTICO 0,6/1KV 35MM2 ANTI-CHAMA - FORNECIMENTO E INSTALACAO</t>
  </si>
  <si>
    <t xml:space="preserve"> 8.3 </t>
  </si>
  <si>
    <t>CABO DE COBRE ISOLADO PVC 450/750V 10MM2 RESISTENTE A CHAMA - FORNECIMENTO E INSTALACAO</t>
  </si>
  <si>
    <t xml:space="preserve"> 8.4 </t>
  </si>
  <si>
    <t>CABO DE COBRE ISOLADO PVC 450/750V 4MM2 RESISTENTE A CHAMA - FORNECIMENTO E INSTALACAO</t>
  </si>
  <si>
    <t xml:space="preserve"> 8.5 </t>
  </si>
  <si>
    <t>CABO DE COBRE ISOLADO PVC 450/750V 2,5MM2 RESISTENTE A CHAMA - FORNECIMENTO E INSTALACAO</t>
  </si>
  <si>
    <t xml:space="preserve"> 8.6 </t>
  </si>
  <si>
    <t>INTERRUPTOR SIMPLES (1 MÓDULO), 10A/250V, INCLUINDO SUPORTE E PLACA - FORNECIMENTO E INSTALAÇÃO. AF_03/2023</t>
  </si>
  <si>
    <t xml:space="preserve"> 8.7 </t>
  </si>
  <si>
    <t>INTERRUPTOR PARALELO (1 MÓDULO), 10A/250V, INCLUINDO SUPORTE E PLACA - FORNECIMENTO E INSTALAÇÃO. AF_03/2023</t>
  </si>
  <si>
    <t xml:space="preserve"> 8.8 </t>
  </si>
  <si>
    <t>INTERRUPTOR INTERMEDIÁRIO (1 MÓDULO), 10A/250V, INCLUINDO SUPORTE E PLACA - FORNECIMENTO E INSTALAÇÃO. AF_03/2023</t>
  </si>
  <si>
    <t xml:space="preserve"> 8.9 </t>
  </si>
  <si>
    <t>ELETRODUTO FLEXÍVEL CORRUGADO, PEAD, DN 100 (4"), PARA REDE ENTERRADA DE DISTRIBUIÇÃO DE ENERGIA ELÉTRICA - FORNECIMENTO E INSTALAÇÃO. AF_12/2021</t>
  </si>
  <si>
    <t xml:space="preserve"> 8.10 </t>
  </si>
  <si>
    <t>CAIXA DE ESGOTO DE INSPEÇÃO/PASSAGEM EM ALVENARIA (60X60X60CM), REVESTIMENTO EM ARGAMASSA COM ADITIVO IMPERMEABILIZANTE, COM TAMPA DE CONCRETO, INCLUSIVE ESCAVAÇÃO, REATERRO E TRANSPORTE COM RETIRADA DO MATERIAL ESCAVADO (EM CAÇAMBA)</t>
  </si>
  <si>
    <t xml:space="preserve"> 8.11 </t>
  </si>
  <si>
    <t>ELETROCALHA LISA (100X100)MM EM CHAPA DE AÇO GALVANIZADO #18, COM TRATAMENTO PRÉ ZINCADO, INCLUSIVE TAMPA DE ENCAIXE, FIXAÇÃO SUPERIOR, CONEXÕES E ACESSÓRIOS</t>
  </si>
  <si>
    <t xml:space="preserve"> 8.12 </t>
  </si>
  <si>
    <t>ELETRODUTO DE AÇO GALVANIZADO LEVE, INCLUSIVE CONEXÕES, SUPORTES E FIXAÇÃO DN 20 (3/4")</t>
  </si>
  <si>
    <t xml:space="preserve"> 8.13 </t>
  </si>
  <si>
    <t>PERFILADO LISO (38X38)MM EM CHAPA DE AÇO GALVANIZADO #18, COM TRATAMENTO PRÉ ZINCADO, INCLUSIVE FIXAÇÃO SUPERIOR, CONEXÕES E ACESSÓRIOS, EXCLUSIVE TAMPA DE ENCAIXE</t>
  </si>
  <si>
    <t xml:space="preserve"> 8.14 </t>
  </si>
  <si>
    <t>QDL-GV</t>
  </si>
  <si>
    <t xml:space="preserve"> 8.15 </t>
  </si>
  <si>
    <t>CAIXA DE INSPEÇÃO PARA ATERRAMENTO, CIRCULAR, EM POLIETILENO, DIÂMETRO INTERNO = 0,3 M. AF_12/2020</t>
  </si>
  <si>
    <t xml:space="preserve"> 8.16 </t>
  </si>
  <si>
    <t>HASTE DE ATERRAMENTO, DIÂMETRO 5/8", COM 3 METROS - FORNECIMENTO E INSTALAÇÃO. AF_08/2023</t>
  </si>
  <si>
    <t xml:space="preserve"> 8.17 </t>
  </si>
  <si>
    <t>CABO DE COBRE NU 50MM2 - FORNECIMENTO E INSTALACAO</t>
  </si>
  <si>
    <t xml:space="preserve"> 8.18 </t>
  </si>
  <si>
    <t>BARRA CHATA DE ALUMÍNIO 7/8" X 1/8" X 3M</t>
  </si>
  <si>
    <t xml:space="preserve"> 8.19 </t>
  </si>
  <si>
    <t>TERMINAL AÉREO DE BARRA DE ALUMÍNIO 7/8" X 1/8" X 280mm</t>
  </si>
  <si>
    <t xml:space="preserve"> 9 </t>
  </si>
  <si>
    <t>REDE</t>
  </si>
  <si>
    <t xml:space="preserve"> 9.1 </t>
  </si>
  <si>
    <t>TOMADA DE REDE RJ45 - FORNECIMENTO E INSTALAÇÃO. AF_08/2025</t>
  </si>
  <si>
    <t xml:space="preserve"> 9.2 </t>
  </si>
  <si>
    <t>ELETRODUTO FLEXÍVEL CORRUGADO EM PVC, ANTI CHAMA, DIÂMETRO DE 32MM (1"), APLICADO EM ALVENARIA, INCLUSIVE RASGO</t>
  </si>
  <si>
    <t xml:space="preserve"> 9.3 </t>
  </si>
  <si>
    <t xml:space="preserve"> 9.4 </t>
  </si>
  <si>
    <t>RACK 8U 19"- FORNECIMENTO E INSTALAÇÃO</t>
  </si>
  <si>
    <t xml:space="preserve"> 9.5 </t>
  </si>
  <si>
    <t>ACCESS POINT</t>
  </si>
  <si>
    <t xml:space="preserve"> 10 </t>
  </si>
  <si>
    <t>ADMINISTRAÇÃO LOCAL</t>
  </si>
  <si>
    <t xml:space="preserve"> 10.1 </t>
  </si>
  <si>
    <t>ENGENHEIRO CIVIL DE OBRA PLENO COM ENCARGOS COMPLEMENTARES</t>
  </si>
  <si>
    <t xml:space="preserve"> 10.2 </t>
  </si>
  <si>
    <t>ENCARREGADO GERAL DE OBRAS COM ENCARGOS COMPLEMENTARES</t>
  </si>
  <si>
    <t xml:space="preserve"> 11 </t>
  </si>
  <si>
    <t>DESMOBILIZAÇÃO</t>
  </si>
  <si>
    <t xml:space="preserve"> 11.1 </t>
  </si>
  <si>
    <t xml:space="preserve"> 12 </t>
  </si>
  <si>
    <t>SERVIÇOS FINAIS</t>
  </si>
  <si>
    <t xml:space="preserve"> 12.1 </t>
  </si>
  <si>
    <t>LIMPEZA FINAL DE OBRAS</t>
  </si>
  <si>
    <t>Porcentagem</t>
  </si>
  <si>
    <t>Custo</t>
  </si>
  <si>
    <t>Porcentagem Acumulado</t>
  </si>
  <si>
    <t>Custo Acumulado</t>
  </si>
  <si>
    <t>_______________________________________________________________
ISLEY MONTEIRO
CREA 5070262960
ENG. CIVIL
ENG. MECANICO
ENG. ELETRICISTA
ENG. CONTROLE E AUTOMAÇÃO</t>
  </si>
  <si>
    <t>SUBTOTAL=&gt;&gt;&gt;</t>
  </si>
  <si>
    <t>evento 1</t>
  </si>
  <si>
    <t>evento 2</t>
  </si>
  <si>
    <t>evento 3</t>
  </si>
  <si>
    <t>evento 4</t>
  </si>
  <si>
    <t>evento 5</t>
  </si>
  <si>
    <t>evento 6</t>
  </si>
  <si>
    <t>evento 7</t>
  </si>
  <si>
    <t>evento 8</t>
  </si>
  <si>
    <t>evento 9</t>
  </si>
  <si>
    <t>evento 10</t>
  </si>
  <si>
    <t>evento 11</t>
  </si>
  <si>
    <t>evento 12</t>
  </si>
  <si>
    <t>evento 13</t>
  </si>
  <si>
    <t>evento 14</t>
  </si>
  <si>
    <t>evento 15</t>
  </si>
  <si>
    <t>evento 16</t>
  </si>
  <si>
    <t>evento 17</t>
  </si>
  <si>
    <t>evento 18</t>
  </si>
  <si>
    <t>evento 19</t>
  </si>
  <si>
    <t>evento 20</t>
  </si>
  <si>
    <t>evento 21</t>
  </si>
  <si>
    <t>evento 22</t>
  </si>
  <si>
    <t>evento 23</t>
  </si>
  <si>
    <t>evento 24</t>
  </si>
  <si>
    <t>evento 25</t>
  </si>
  <si>
    <t>evento 26</t>
  </si>
  <si>
    <t>evento 27</t>
  </si>
  <si>
    <t>evento 28</t>
  </si>
  <si>
    <t>evento 29</t>
  </si>
  <si>
    <t>evento 30</t>
  </si>
  <si>
    <t>evento 31</t>
  </si>
  <si>
    <t>evento 32</t>
  </si>
  <si>
    <t>evento 33</t>
  </si>
  <si>
    <t>evento 34</t>
  </si>
  <si>
    <t>evento 35</t>
  </si>
  <si>
    <t>evento 36</t>
  </si>
  <si>
    <t>evento 37</t>
  </si>
  <si>
    <t>evento 38</t>
  </si>
  <si>
    <t>evento 39</t>
  </si>
  <si>
    <t>evento 40</t>
  </si>
  <si>
    <t>evento 41</t>
  </si>
  <si>
    <t>evento 42</t>
  </si>
  <si>
    <t>evento 43</t>
  </si>
  <si>
    <t>evento 44</t>
  </si>
  <si>
    <t>evento 45</t>
  </si>
  <si>
    <t>evento 46</t>
  </si>
  <si>
    <t>evento 47</t>
  </si>
  <si>
    <t>evento 48</t>
  </si>
  <si>
    <t>TotalPorEtapa</t>
  </si>
  <si>
    <t>EncargosSociais</t>
  </si>
  <si>
    <t>Desonerado:
Horista:100,33%
Mensalista:61,06%</t>
  </si>
  <si>
    <t>30DIAS</t>
  </si>
  <si>
    <t>60DIAS</t>
  </si>
  <si>
    <t>90DIAS</t>
  </si>
  <si>
    <t>120DIAS</t>
  </si>
  <si>
    <t>150DIAS</t>
  </si>
  <si>
    <t>180DIAS</t>
  </si>
  <si>
    <t>RESUMO DE VALORES DOS EVENTOS</t>
  </si>
  <si>
    <t>RESUMO FINANCEIRO DO EVENTOS</t>
  </si>
  <si>
    <t>ID.</t>
  </si>
  <si>
    <t>VALOR</t>
  </si>
  <si>
    <t>PESO</t>
  </si>
  <si>
    <t>EVENTO 1</t>
  </si>
  <si>
    <t>EVENTO 2</t>
  </si>
  <si>
    <t>EVENTO 3</t>
  </si>
  <si>
    <t>EVENTO 4</t>
  </si>
  <si>
    <t>EVENTO 5</t>
  </si>
  <si>
    <t>EVENTO 6</t>
  </si>
  <si>
    <t>EVENTO 7</t>
  </si>
  <si>
    <t>EVENTO 8</t>
  </si>
  <si>
    <t>EVENTO 9</t>
  </si>
  <si>
    <t>EVENTO 10</t>
  </si>
  <si>
    <t>EVENTO 11</t>
  </si>
  <si>
    <t>EVENTO 12</t>
  </si>
  <si>
    <t>EVENTO 13</t>
  </si>
  <si>
    <t>EVENTO 14</t>
  </si>
  <si>
    <t>EVENTO 15</t>
  </si>
  <si>
    <t>EVENTO 16</t>
  </si>
  <si>
    <t>EVENTO 17</t>
  </si>
  <si>
    <t>EVENTO 18</t>
  </si>
  <si>
    <t>EVENTO 19</t>
  </si>
  <si>
    <t>EVENTO 20</t>
  </si>
  <si>
    <t>EVENTO 21</t>
  </si>
  <si>
    <t>EVENTO 22</t>
  </si>
  <si>
    <t>EVENTO 23</t>
  </si>
  <si>
    <t>EVENTO 24</t>
  </si>
  <si>
    <t>EVENTO 25</t>
  </si>
  <si>
    <t>EVENTO 26</t>
  </si>
  <si>
    <t>EVENTO 27</t>
  </si>
  <si>
    <t>EVENTO 28</t>
  </si>
  <si>
    <t>EVENTO 29</t>
  </si>
  <si>
    <t>EVENTO 30</t>
  </si>
  <si>
    <t>EVENTO 31</t>
  </si>
  <si>
    <t>EVENTO 32</t>
  </si>
  <si>
    <t>EVENTO 33</t>
  </si>
  <si>
    <t>EVENTO 34</t>
  </si>
  <si>
    <t>EVENTO 35</t>
  </si>
  <si>
    <t>EVENTO 36</t>
  </si>
  <si>
    <t>EVENTO 37</t>
  </si>
  <si>
    <t>EVENTO 38</t>
  </si>
  <si>
    <t>EVENTO 39</t>
  </si>
  <si>
    <t>EVENTO 40</t>
  </si>
  <si>
    <t>EVENTO 41</t>
  </si>
  <si>
    <t>EVENTO 42</t>
  </si>
  <si>
    <t>EVENTO 43</t>
  </si>
  <si>
    <t>EVENTO 44</t>
  </si>
  <si>
    <t>EVENTO 45</t>
  </si>
  <si>
    <t>EVENTO 46</t>
  </si>
  <si>
    <t>EVENTO 47</t>
  </si>
  <si>
    <t>EVENTO 48</t>
  </si>
  <si>
    <t>TOTAL</t>
  </si>
  <si>
    <t xml:space="preserve">ID. </t>
  </si>
  <si>
    <t>descrição atividade</t>
  </si>
  <si>
    <t>GALPÃO</t>
  </si>
  <si>
    <t>BAIA 1</t>
  </si>
  <si>
    <t>BAIA 2</t>
  </si>
  <si>
    <t>BAIA 3</t>
  </si>
  <si>
    <t>BAIA 4</t>
  </si>
  <si>
    <t>B. FEMININO</t>
  </si>
  <si>
    <t>B. MASCULINO</t>
  </si>
  <si>
    <t>PCD</t>
  </si>
  <si>
    <t>DML</t>
  </si>
  <si>
    <t>S. EXPURGO</t>
  </si>
  <si>
    <t>SELARIA</t>
  </si>
  <si>
    <t>COPA</t>
  </si>
  <si>
    <t>FARMACIA</t>
  </si>
  <si>
    <t>LABORATORIO</t>
  </si>
  <si>
    <t>PATIO</t>
  </si>
  <si>
    <t>EXTERNO</t>
  </si>
  <si>
    <t>x</t>
  </si>
  <si>
    <t>CONTAINER ALMOXARIFADO S/ ACAB.C/PRATELEIRAS 6,05x2,44x2,58</t>
  </si>
  <si>
    <t>CONTAINER ALMOXARIFADO S/ ACAB.C/PRATELEIRAS 6,05x2,44x2,59</t>
  </si>
  <si>
    <t>CONTAINER ALMOXARIFADO S/ ACAB.C/PRATELEIRAS 6,05x2,44x2,60</t>
  </si>
  <si>
    <t>CONTAINER ALMOXARIFADO S/ ACAB.C/PRATELEIRAS 6,05x2,44x2,61</t>
  </si>
  <si>
    <t>CONTAINER ALMOXARIFADO S/ ACAB.C/PRATELEIRAS 6,05x2,44x2,62</t>
  </si>
  <si>
    <t>CAIXA DE DE INSPEÇÃO/PASSAGEM EM ALVENARIA (60X60X60CM), REVESTIMENTO EM ARGAMASSA COM ADITIVO IMPERMEABILIZANTE, COM TAMPA DE CONCRETO, INCLUSIVE ESCAVAÇÃO, REATERRO E TRANSPORTE COM RETIRADA DO MATERIAL ESCAVADO (EM CAÇAMBA)</t>
  </si>
  <si>
    <t>total</t>
  </si>
  <si>
    <t>Evento 1</t>
  </si>
  <si>
    <t>GALPÃO, B. FEMININO, B. MASCULINO, PCD</t>
  </si>
  <si>
    <t>Evento 2</t>
  </si>
  <si>
    <t>Evento 3</t>
  </si>
  <si>
    <t>Evento 4</t>
  </si>
  <si>
    <t>Evento 5</t>
  </si>
  <si>
    <t>Evento 6</t>
  </si>
  <si>
    <t>Evento 7</t>
  </si>
  <si>
    <t>Evento 8</t>
  </si>
  <si>
    <t>GALPÃO, B. FEMININO</t>
  </si>
  <si>
    <t>Evento 9</t>
  </si>
  <si>
    <t>Evento 10</t>
  </si>
  <si>
    <t>Todos: GALPÃO, BAIA 1, BAIA 2, BAIA 3, BAIA 4, B. FEMININO, B. MASCULINO, PCD, DML, S. EXPURGO, SELARIA, COPA, FARMÁCIA, LABORATÓRIO, PÁTIO, EXTERNO</t>
  </si>
  <si>
    <t>Evento 11</t>
  </si>
  <si>
    <t>Evento 12</t>
  </si>
  <si>
    <t>Evento 13</t>
  </si>
  <si>
    <t>BAIA 3, BAIA 4, B. FEMININO, DML, S. EXPURGO, COPA</t>
  </si>
  <si>
    <t>Evento 14</t>
  </si>
  <si>
    <t>BAIA 3, BAIA 4, B. FEMININO, B. MASCULINO, PCD, DML, S. EXPURGO, SELARIA, COPA, FARMÁCIA, LABORATÓRIO, PÁTIO, EXTERNO</t>
  </si>
  <si>
    <t>Evento 15</t>
  </si>
  <si>
    <t>BAIA 3, BAIA 4, B. FEMININO, B. MASCULINO, PCD, DML, S. EXPURGO, SELARIA</t>
  </si>
  <si>
    <t>Evento 16</t>
  </si>
  <si>
    <t>GALPÃO, BAIA 3, DML, S. EXPURGO, SELARIA, COPA, FARMÁCIA, LABORATÓRIO, PÁTIO, EXTERNO</t>
  </si>
  <si>
    <t>Evento 17</t>
  </si>
  <si>
    <t>BAIA 3, BAIA 4, DML, S. EXPURGO, SELARIA, COPA, FARMÁCIA, LABORATÓRIO, PÁTIO, EXTERNO, GALPÃO, BAIA 1, BAIA 2, B. FEMININO, B. MASCULINO, PCD</t>
  </si>
  <si>
    <t>Evento 18</t>
  </si>
  <si>
    <t>BAIA 3, BAIA 4, B. FEMININO, PCD</t>
  </si>
  <si>
    <t>Evento 19</t>
  </si>
  <si>
    <t>B. MASCULINO, PCD, DML, COPA, FARMÁCIA, PÁTIO, EXTERNO, BAIA 1, BAIA 2, BAIA 3, BAIA 4, B. FEMININO</t>
  </si>
  <si>
    <t>Evento 20</t>
  </si>
  <si>
    <t>BAIA 3, DML, SELARIA, COPA, FARMÁCIA, LABORATÓRIO, PÁTIO, EXTERNO</t>
  </si>
  <si>
    <t>Evento 21</t>
  </si>
  <si>
    <t>GALPÃO, BAIA 1, BAIA 2, BAIA 3, BAIA 4, B. FEMININO, B. MASCULINO, PCD, DML, S. EXPURGO, SELARIA, COPA, FARMÁCIA</t>
  </si>
  <si>
    <t>Evento 22</t>
  </si>
  <si>
    <t>GALPÃO, BAIA 1, BAIA 2, BAIA 3, PCD</t>
  </si>
  <si>
    <t>Evento 23</t>
  </si>
  <si>
    <t>BAIA 3, COPA, FARMÁCIA, LABORATÓRIO, PÁTIO, EXTERNO, BAIA 1, BAIA 2, BAIA 4, B. FEMININO, B. MASCULINO, PCD, DML, S. EXPURGO, SELARIA</t>
  </si>
  <si>
    <t>Evento 24</t>
  </si>
  <si>
    <t>GALPÃO, PCD, DML, S. EXPURGO, SELARIA, COPA, FARMÁCIA, LABORATÓRIO</t>
  </si>
  <si>
    <t>Evento 25</t>
  </si>
  <si>
    <t>BAIA 3, BAIA 4, B. FEMININO, B. MASCULINO, PCD, DML, S. EXPURGO, COPA</t>
  </si>
  <si>
    <t>Evento 26</t>
  </si>
  <si>
    <t>B. MASCULINO, PCD, DML (repetido 8× padrão temporal)</t>
  </si>
  <si>
    <t>Evento 27</t>
  </si>
  <si>
    <t>B. FEMININO, B. MASCULINO, PCD, DML, S. EXPURGO, SELARIA, COPA</t>
  </si>
  <si>
    <t>Evento 28</t>
  </si>
  <si>
    <t>GALPÃO, BAIA 3, BAIA 4, B. FEMININO, B. MASCULINO, PCD, DML, S. EXPURGO, SELARIA, COPA, FARMÁCIA, LABORATÓRIO, PÁTIO, EXTERNO</t>
  </si>
  <si>
    <t>Evento 29</t>
  </si>
  <si>
    <t>Todos: padrão completo repetido 9× (abrange todos os ambientes em múltiplas ocorrências)</t>
  </si>
  <si>
    <t>Evento 30</t>
  </si>
  <si>
    <t>BAIA 3, BAIA 4, B. FEMININO, B. MASCULINO, PCD, DML, S. EXPURGO, SELARIA, COPA, FARMÁCIA</t>
  </si>
  <si>
    <t>Evento 31</t>
  </si>
  <si>
    <t>B. FEMININO, B. MASCULINO, e bloco completo (todos ambientes) repetido 5× + PÁTIO</t>
  </si>
  <si>
    <t>Evento 32</t>
  </si>
  <si>
    <t>GALPÃO, BAIA 3, BAIA 4, B. FEMININO, B. MASCULINO</t>
  </si>
  <si>
    <t>Evento 33</t>
  </si>
  <si>
    <t>GALPÃO, BAIA 3</t>
  </si>
  <si>
    <t>Evento 34</t>
  </si>
  <si>
    <t>BAIA 1, BAIA 2, BAIA 3, BAIA 4, B. FEMININO, B. MASCULINO, PCD, DML, S. EXPURGO, COPA, PÁTIO, EXTERNO (padrão repetido 11×)</t>
  </si>
  <si>
    <t>Evento 35</t>
  </si>
  <si>
    <t>GALPÃO, BAIA 3, SELARIA, BAIA 4, B. FEMININO, B. MASCULINO</t>
  </si>
  <si>
    <t>Evento 36</t>
  </si>
  <si>
    <t>GALPÃO, BAIA 1, BAIA 4, DML, S. EXPURGO, SELARIA, COPA, FARMÁCIA, LABORATÓRIO, PÁTIO, EXTERNO</t>
  </si>
  <si>
    <t>Evento 37</t>
  </si>
  <si>
    <t>GALPÃO, BAIA 1, BAIA 2, BAIA 3, BAIA 4, B. FEMININO, B. MASCULINO, PCD, DML, S. EXPURGO</t>
  </si>
  <si>
    <t>Evento 38</t>
  </si>
  <si>
    <t>GALPÃO, BAIA 3, COPA, FARMÁCIA, LABORATÓRIO, PÁTIO, EXTERNO, B. FEMININO, B. MASCULINO, PCD, DML, S. EXPURGO, SELARIA</t>
  </si>
  <si>
    <t>Evento 39</t>
  </si>
  <si>
    <t>B. MASCULINO, PCD, DML, S. EXPURGO, SELARIA</t>
  </si>
  <si>
    <t>Evento 40</t>
  </si>
  <si>
    <t>BAIA 1, BAIA 2, BAIA 3, BAIA 4, PÁTIO, EXTERNO, B. FEMININO, B. MASCULINO, PCD, DML, S. EXPURGO</t>
  </si>
  <si>
    <t>Evento 41</t>
  </si>
  <si>
    <t>Evento 42</t>
  </si>
  <si>
    <t>Evento 43</t>
  </si>
  <si>
    <t>Evento 44</t>
  </si>
  <si>
    <t>Evento 45</t>
  </si>
  <si>
    <t>Evento 46</t>
  </si>
  <si>
    <t>Evento 47</t>
  </si>
  <si>
    <t>Evento 48</t>
  </si>
  <si>
    <t>DISTRIBUIÇÃO DOS EVENTOS</t>
  </si>
  <si>
    <t>FISICO FINANCEIRO DOS ITENS</t>
  </si>
  <si>
    <t xml:space="preserve">SINAPI-04/2026-MinasGerais
SETOP-01/2026-MinasGerais
</t>
  </si>
  <si>
    <t xml:space="preserve"> UFVJM- HOSPITAL VETERINÁRIO - DESONERADO -R08</t>
  </si>
  <si>
    <t>ISLEY MONTEIRO</t>
  </si>
  <si>
    <t>CREA 5070262960</t>
  </si>
  <si>
    <t>ENG. CIVIL</t>
  </si>
  <si>
    <t>ENG. MECANICO</t>
  </si>
  <si>
    <t>ENG. ELETRICISTA</t>
  </si>
  <si>
    <t>ENG. CONTROLE E AUTOMAÇÃO</t>
  </si>
  <si>
    <t>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</si>
</sst>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2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1"/>
      <name val="Arial"/>
      <family val="1"/>
    </font>
    <font>
      <b/>
      <sz val="11"/>
      <name val="Arial"/>
      <family val="2"/>
    </font>
    <font>
      <sz val="8"/>
      <name val="Arial"/>
      <family val="1"/>
    </font>
    <font>
      <sz val="7"/>
      <name val="Arial"/>
      <family val="1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theme="4" tint="0.79998168889431442"/>
        <bgColor rgb="FFDFF0D8"/>
      </patternFill>
    </fill>
    <fill>
      <patternFill patternType="solid">
        <fgColor theme="4" tint="0.79998168889431442"/>
        <bgColor rgb="FFF7F3D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8ECF6"/>
      </patternFill>
    </fill>
    <fill>
      <patternFill patternType="solid">
        <fgColor theme="0"/>
        <bgColor rgb="FFDFF0D8"/>
      </patternFill>
    </fill>
    <fill>
      <patternFill patternType="solid">
        <fgColor theme="0"/>
        <bgColor rgb="FFF7F3DF"/>
      </patternFill>
    </fill>
    <fill>
      <patternFill patternType="solid">
        <fgColor theme="0" tint="-0.249977111117893"/>
        <bgColor rgb="FFD8ECF6"/>
      </patternFill>
    </fill>
    <fill>
      <patternFill patternType="solid">
        <fgColor theme="0" tint="-0.249977111117893"/>
        <bgColor rgb="FFDFF0D8"/>
      </patternFill>
    </fill>
    <fill>
      <patternFill patternType="solid">
        <fgColor theme="0" tint="-0.249977111117893"/>
        <bgColor rgb="FFF7F3DF"/>
      </patternFill>
    </fill>
  </fills>
  <borders count="3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CCC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6" borderId="2" xfId="0" applyFont="1" applyFill="1" applyBorder="1" applyAlignment="1">
      <alignment horizontal="left" vertical="top" wrapText="1"/>
    </xf>
    <xf numFmtId="0" fontId="7" fillId="7" borderId="3" xfId="0" applyFont="1" applyFill="1" applyBorder="1" applyAlignment="1">
      <alignment horizontal="left" vertical="top" wrapText="1"/>
    </xf>
    <xf numFmtId="0" fontId="9" fillId="8" borderId="4" xfId="0" applyFont="1" applyFill="1" applyBorder="1" applyAlignment="1">
      <alignment horizontal="left" vertical="top" wrapText="1"/>
    </xf>
    <xf numFmtId="0" fontId="11" fillId="9" borderId="0" xfId="0" applyFont="1" applyFill="1" applyAlignment="1">
      <alignment horizontal="left" vertical="top" wrapText="1"/>
    </xf>
    <xf numFmtId="0" fontId="12" fillId="10" borderId="0" xfId="0" applyFont="1" applyFill="1" applyAlignment="1">
      <alignment horizontal="center" vertical="top" wrapText="1"/>
    </xf>
    <xf numFmtId="0" fontId="14" fillId="12" borderId="0" xfId="0" applyFont="1" applyFill="1" applyAlignment="1">
      <alignment horizontal="center" vertical="top" wrapText="1"/>
    </xf>
    <xf numFmtId="0" fontId="5" fillId="13" borderId="6" xfId="0" applyFont="1" applyFill="1" applyBorder="1" applyAlignment="1">
      <alignment horizontal="left" vertical="top" wrapText="1"/>
    </xf>
    <xf numFmtId="0" fontId="5" fillId="13" borderId="5" xfId="0" applyFont="1" applyFill="1" applyBorder="1" applyAlignment="1">
      <alignment horizontal="left" vertical="top" wrapText="1"/>
    </xf>
    <xf numFmtId="0" fontId="5" fillId="13" borderId="7" xfId="0" applyFont="1" applyFill="1" applyBorder="1" applyAlignment="1">
      <alignment horizontal="left" vertical="top" wrapText="1"/>
    </xf>
    <xf numFmtId="0" fontId="7" fillId="14" borderId="9" xfId="0" applyFont="1" applyFill="1" applyBorder="1" applyAlignment="1">
      <alignment horizontal="left" vertical="top" wrapText="1"/>
    </xf>
    <xf numFmtId="0" fontId="7" fillId="14" borderId="5" xfId="0" applyFont="1" applyFill="1" applyBorder="1" applyAlignment="1">
      <alignment horizontal="left" vertical="top" wrapText="1"/>
    </xf>
    <xf numFmtId="0" fontId="7" fillId="14" borderId="10" xfId="0" applyFont="1" applyFill="1" applyBorder="1" applyAlignment="1">
      <alignment horizontal="left" vertical="top" wrapText="1"/>
    </xf>
    <xf numFmtId="0" fontId="7" fillId="14" borderId="11" xfId="0" applyFont="1" applyFill="1" applyBorder="1" applyAlignment="1">
      <alignment horizontal="left" vertical="top" wrapText="1"/>
    </xf>
    <xf numFmtId="0" fontId="7" fillId="14" borderId="6" xfId="0" applyFont="1" applyFill="1" applyBorder="1" applyAlignment="1">
      <alignment horizontal="left" vertical="top" wrapText="1"/>
    </xf>
    <xf numFmtId="0" fontId="7" fillId="14" borderId="7" xfId="0" applyFont="1" applyFill="1" applyBorder="1" applyAlignment="1">
      <alignment horizontal="left" vertical="top" wrapText="1"/>
    </xf>
    <xf numFmtId="0" fontId="7" fillId="16" borderId="8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left" vertical="top" wrapText="1"/>
    </xf>
    <xf numFmtId="0" fontId="7" fillId="14" borderId="17" xfId="0" applyFont="1" applyFill="1" applyBorder="1" applyAlignment="1">
      <alignment horizontal="left" vertical="top" wrapText="1"/>
    </xf>
    <xf numFmtId="0" fontId="7" fillId="14" borderId="18" xfId="0" applyFont="1" applyFill="1" applyBorder="1" applyAlignment="1">
      <alignment horizontal="left" vertical="top" wrapText="1"/>
    </xf>
    <xf numFmtId="0" fontId="7" fillId="15" borderId="9" xfId="0" applyFont="1" applyFill="1" applyBorder="1" applyAlignment="1">
      <alignment horizontal="left" vertical="top" wrapText="1"/>
    </xf>
    <xf numFmtId="0" fontId="7" fillId="15" borderId="6" xfId="0" applyFont="1" applyFill="1" applyBorder="1" applyAlignment="1">
      <alignment horizontal="left" vertical="top" wrapText="1"/>
    </xf>
    <xf numFmtId="0" fontId="7" fillId="15" borderId="7" xfId="0" applyFont="1" applyFill="1" applyBorder="1" applyAlignment="1">
      <alignment horizontal="left" vertical="top" wrapText="1"/>
    </xf>
    <xf numFmtId="0" fontId="7" fillId="15" borderId="17" xfId="0" applyFont="1" applyFill="1" applyBorder="1" applyAlignment="1">
      <alignment horizontal="left" vertical="top" wrapText="1"/>
    </xf>
    <xf numFmtId="0" fontId="7" fillId="15" borderId="10" xfId="0" applyFont="1" applyFill="1" applyBorder="1" applyAlignment="1">
      <alignment horizontal="left" vertical="top" wrapText="1"/>
    </xf>
    <xf numFmtId="0" fontId="5" fillId="13" borderId="19" xfId="0" applyFont="1" applyFill="1" applyBorder="1" applyAlignment="1">
      <alignment horizontal="left" vertical="top" wrapText="1"/>
    </xf>
    <xf numFmtId="0" fontId="5" fillId="13" borderId="17" xfId="0" applyFont="1" applyFill="1" applyBorder="1" applyAlignment="1">
      <alignment horizontal="left" vertical="top" wrapText="1"/>
    </xf>
    <xf numFmtId="0" fontId="7" fillId="14" borderId="19" xfId="0" applyFont="1" applyFill="1" applyBorder="1" applyAlignment="1">
      <alignment horizontal="left" vertical="top" wrapText="1"/>
    </xf>
    <xf numFmtId="0" fontId="7" fillId="14" borderId="20" xfId="0" applyFont="1" applyFill="1" applyBorder="1" applyAlignment="1">
      <alignment horizontal="left" vertical="top" wrapText="1"/>
    </xf>
    <xf numFmtId="0" fontId="7" fillId="14" borderId="0" xfId="0" applyFont="1" applyFill="1" applyAlignment="1">
      <alignment horizontal="left" vertical="top" wrapText="1"/>
    </xf>
    <xf numFmtId="0" fontId="7" fillId="14" borderId="21" xfId="0" applyFont="1" applyFill="1" applyBorder="1" applyAlignment="1">
      <alignment horizontal="left" vertical="top" wrapText="1"/>
    </xf>
    <xf numFmtId="0" fontId="7" fillId="14" borderId="22" xfId="0" applyFont="1" applyFill="1" applyBorder="1" applyAlignment="1">
      <alignment horizontal="left" vertical="top" wrapText="1"/>
    </xf>
    <xf numFmtId="0" fontId="7" fillId="14" borderId="23" xfId="0" applyFont="1" applyFill="1" applyBorder="1" applyAlignment="1">
      <alignment horizontal="left" vertical="top" wrapText="1"/>
    </xf>
    <xf numFmtId="0" fontId="7" fillId="15" borderId="5" xfId="0" applyFont="1" applyFill="1" applyBorder="1" applyAlignment="1">
      <alignment horizontal="left" vertical="top" wrapText="1"/>
    </xf>
    <xf numFmtId="0" fontId="5" fillId="13" borderId="18" xfId="0" applyFont="1" applyFill="1" applyBorder="1" applyAlignment="1">
      <alignment horizontal="left" vertical="top" wrapText="1"/>
    </xf>
    <xf numFmtId="0" fontId="7" fillId="14" borderId="17" xfId="0" applyFont="1" applyFill="1" applyBorder="1" applyAlignment="1">
      <alignment vertical="top" wrapText="1"/>
    </xf>
    <xf numFmtId="0" fontId="7" fillId="16" borderId="13" xfId="0" applyFont="1" applyFill="1" applyBorder="1" applyAlignment="1">
      <alignment horizontal="left" vertical="top" wrapText="1"/>
    </xf>
    <xf numFmtId="44" fontId="1" fillId="2" borderId="0" xfId="1" applyFont="1" applyFill="1" applyAlignment="1">
      <alignment horizontal="left" vertical="top" wrapText="1"/>
    </xf>
    <xf numFmtId="44" fontId="0" fillId="0" borderId="0" xfId="1" applyFont="1"/>
    <xf numFmtId="44" fontId="11" fillId="9" borderId="0" xfId="1" applyFont="1" applyFill="1" applyAlignment="1">
      <alignment horizontal="left" vertical="top" wrapText="1"/>
    </xf>
    <xf numFmtId="44" fontId="13" fillId="11" borderId="0" xfId="1" applyFont="1" applyFill="1" applyAlignment="1">
      <alignment horizontal="right" vertical="top" wrapText="1"/>
    </xf>
    <xf numFmtId="44" fontId="14" fillId="12" borderId="0" xfId="1" applyFont="1" applyFill="1" applyAlignment="1">
      <alignment horizontal="center" vertical="top" wrapText="1"/>
    </xf>
    <xf numFmtId="44" fontId="12" fillId="10" borderId="0" xfId="1" applyFont="1" applyFill="1" applyAlignment="1">
      <alignment horizontal="center" vertical="top" wrapText="1"/>
    </xf>
    <xf numFmtId="0" fontId="0" fillId="0" borderId="8" xfId="0" applyBorder="1" applyAlignment="1">
      <alignment horizontal="center"/>
    </xf>
    <xf numFmtId="44" fontId="1" fillId="12" borderId="16" xfId="1" applyFont="1" applyFill="1" applyBorder="1" applyAlignment="1">
      <alignment horizontal="right" vertical="top" wrapText="1"/>
    </xf>
    <xf numFmtId="44" fontId="1" fillId="12" borderId="17" xfId="1" applyFont="1" applyFill="1" applyBorder="1" applyAlignment="1">
      <alignment horizontal="right" vertical="top" wrapText="1"/>
    </xf>
    <xf numFmtId="44" fontId="1" fillId="12" borderId="8" xfId="1" applyFont="1" applyFill="1" applyBorder="1" applyAlignment="1">
      <alignment horizontal="right" vertical="top" wrapText="1"/>
    </xf>
    <xf numFmtId="0" fontId="0" fillId="0" borderId="8" xfId="0" applyBorder="1"/>
    <xf numFmtId="0" fontId="5" fillId="13" borderId="11" xfId="0" applyFont="1" applyFill="1" applyBorder="1" applyAlignment="1">
      <alignment horizontal="left" vertical="top" wrapText="1"/>
    </xf>
    <xf numFmtId="44" fontId="0" fillId="0" borderId="8" xfId="0" applyNumberFormat="1" applyBorder="1"/>
    <xf numFmtId="10" fontId="0" fillId="0" borderId="8" xfId="2" applyNumberFormat="1" applyFont="1" applyBorder="1"/>
    <xf numFmtId="44" fontId="7" fillId="16" borderId="27" xfId="0" applyNumberFormat="1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left" vertical="top" wrapText="1"/>
    </xf>
    <xf numFmtId="0" fontId="5" fillId="13" borderId="9" xfId="0" applyFont="1" applyFill="1" applyBorder="1" applyAlignment="1">
      <alignment horizontal="left" vertical="top" wrapText="1"/>
    </xf>
    <xf numFmtId="0" fontId="7" fillId="14" borderId="28" xfId="0" applyFont="1" applyFill="1" applyBorder="1" applyAlignment="1">
      <alignment horizontal="left" vertical="top" wrapText="1"/>
    </xf>
    <xf numFmtId="0" fontId="19" fillId="0" borderId="8" xfId="0" applyFont="1" applyBorder="1"/>
    <xf numFmtId="44" fontId="19" fillId="0" borderId="8" xfId="0" applyNumberFormat="1" applyFont="1" applyBorder="1"/>
    <xf numFmtId="10" fontId="19" fillId="0" borderId="8" xfId="2" applyNumberFormat="1" applyFont="1" applyBorder="1"/>
    <xf numFmtId="0" fontId="5" fillId="13" borderId="16" xfId="0" applyFont="1" applyFill="1" applyBorder="1" applyAlignment="1">
      <alignment horizontal="left" vertical="top" wrapText="1"/>
    </xf>
    <xf numFmtId="0" fontId="5" fillId="13" borderId="28" xfId="0" applyFont="1" applyFill="1" applyBorder="1" applyAlignment="1">
      <alignment horizontal="left" vertical="top" wrapText="1"/>
    </xf>
    <xf numFmtId="0" fontId="7" fillId="14" borderId="16" xfId="0" applyFont="1" applyFill="1" applyBorder="1" applyAlignment="1">
      <alignment vertical="top" wrapText="1"/>
    </xf>
    <xf numFmtId="44" fontId="7" fillId="16" borderId="8" xfId="0" applyNumberFormat="1" applyFont="1" applyFill="1" applyBorder="1" applyAlignment="1">
      <alignment horizontal="left" vertical="top" wrapText="1"/>
    </xf>
    <xf numFmtId="44" fontId="7" fillId="16" borderId="12" xfId="0" applyNumberFormat="1" applyFont="1" applyFill="1" applyBorder="1" applyAlignment="1">
      <alignment horizontal="left" vertical="top" wrapText="1"/>
    </xf>
    <xf numFmtId="10" fontId="0" fillId="0" borderId="8" xfId="0" applyNumberFormat="1" applyBorder="1"/>
    <xf numFmtId="0" fontId="0" fillId="0" borderId="8" xfId="0" applyBorder="1" applyAlignment="1">
      <alignment textRotation="90"/>
    </xf>
    <xf numFmtId="0" fontId="7" fillId="14" borderId="8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center" vertical="center"/>
    </xf>
    <xf numFmtId="0" fontId="7" fillId="15" borderId="8" xfId="0" applyFont="1" applyFill="1" applyBorder="1" applyAlignment="1">
      <alignment horizontal="left" vertical="top" wrapText="1"/>
    </xf>
    <xf numFmtId="44" fontId="6" fillId="19" borderId="8" xfId="1" applyFont="1" applyFill="1" applyBorder="1" applyAlignment="1">
      <alignment horizontal="right" vertical="top" wrapText="1"/>
    </xf>
    <xf numFmtId="44" fontId="8" fillId="20" borderId="8" xfId="1" applyFont="1" applyFill="1" applyBorder="1" applyAlignment="1">
      <alignment horizontal="right" vertical="top" wrapText="1"/>
    </xf>
    <xf numFmtId="44" fontId="10" fillId="21" borderId="8" xfId="1" applyFont="1" applyFill="1" applyBorder="1" applyAlignment="1">
      <alignment horizontal="right" vertical="top" wrapText="1"/>
    </xf>
    <xf numFmtId="44" fontId="11" fillId="9" borderId="8" xfId="1" applyFont="1" applyFill="1" applyBorder="1" applyAlignment="1">
      <alignment horizontal="left" vertical="top" wrapText="1"/>
    </xf>
    <xf numFmtId="0" fontId="11" fillId="9" borderId="8" xfId="0" applyFont="1" applyFill="1" applyBorder="1" applyAlignment="1">
      <alignment horizontal="left" vertical="top" wrapText="1"/>
    </xf>
    <xf numFmtId="44" fontId="7" fillId="22" borderId="8" xfId="1" applyFont="1" applyFill="1" applyBorder="1" applyAlignment="1">
      <alignment horizontal="right" vertical="top" wrapText="1"/>
    </xf>
    <xf numFmtId="44" fontId="16" fillId="23" borderId="8" xfId="1" applyFont="1" applyFill="1" applyBorder="1" applyAlignment="1">
      <alignment horizontal="right" vertical="top" wrapText="1"/>
    </xf>
    <xf numFmtId="44" fontId="8" fillId="23" borderId="8" xfId="1" applyFont="1" applyFill="1" applyBorder="1" applyAlignment="1">
      <alignment horizontal="right" vertical="top" wrapText="1"/>
    </xf>
    <xf numFmtId="44" fontId="7" fillId="23" borderId="8" xfId="1" applyFont="1" applyFill="1" applyBorder="1" applyAlignment="1">
      <alignment horizontal="right" vertical="top" wrapText="1"/>
    </xf>
    <xf numFmtId="44" fontId="17" fillId="24" borderId="8" xfId="1" applyFont="1" applyFill="1" applyBorder="1" applyAlignment="1">
      <alignment horizontal="right" vertical="top" wrapText="1"/>
    </xf>
    <xf numFmtId="44" fontId="10" fillId="24" borderId="8" xfId="1" applyFont="1" applyFill="1" applyBorder="1" applyAlignment="1">
      <alignment horizontal="right" vertical="top" wrapText="1"/>
    </xf>
    <xf numFmtId="44" fontId="6" fillId="22" borderId="8" xfId="1" applyFont="1" applyFill="1" applyBorder="1" applyAlignment="1">
      <alignment horizontal="right" vertical="top" wrapText="1"/>
    </xf>
    <xf numFmtId="44" fontId="15" fillId="22" borderId="8" xfId="1" applyFont="1" applyFill="1" applyBorder="1" applyAlignment="1">
      <alignment horizontal="right" vertical="top" wrapText="1"/>
    </xf>
    <xf numFmtId="0" fontId="14" fillId="0" borderId="0" xfId="0" applyFont="1"/>
    <xf numFmtId="0" fontId="0" fillId="0" borderId="15" xfId="0" applyBorder="1" applyAlignment="1">
      <alignment horizontal="center"/>
    </xf>
    <xf numFmtId="0" fontId="0" fillId="0" borderId="29" xfId="0" applyBorder="1" applyAlignment="1">
      <alignment horizontal="center"/>
    </xf>
    <xf numFmtId="0" fontId="2" fillId="3" borderId="0" xfId="0" applyFont="1" applyFill="1" applyAlignment="1">
      <alignment wrapText="1"/>
    </xf>
    <xf numFmtId="44" fontId="1" fillId="12" borderId="18" xfId="1" applyFont="1" applyFill="1" applyBorder="1" applyAlignment="1">
      <alignment horizontal="right" vertical="top" wrapText="1"/>
    </xf>
    <xf numFmtId="44" fontId="4" fillId="18" borderId="15" xfId="1" applyFont="1" applyFill="1" applyBorder="1" applyAlignment="1">
      <alignment horizontal="right" vertical="top" wrapText="1"/>
    </xf>
    <xf numFmtId="44" fontId="4" fillId="5" borderId="28" xfId="1" applyFont="1" applyFill="1" applyBorder="1" applyAlignment="1">
      <alignment horizontal="right" vertical="top" wrapText="1"/>
    </xf>
    <xf numFmtId="44" fontId="4" fillId="5" borderId="19" xfId="1" applyFont="1" applyFill="1" applyBorder="1" applyAlignment="1">
      <alignment horizontal="right" vertical="top" wrapText="1"/>
    </xf>
    <xf numFmtId="0" fontId="11" fillId="9" borderId="0" xfId="0" applyFont="1" applyFill="1" applyAlignment="1">
      <alignment horizontal="left" vertical="top" wrapText="1"/>
    </xf>
    <xf numFmtId="0" fontId="14" fillId="12" borderId="0" xfId="0" applyFont="1" applyFill="1" applyAlignment="1">
      <alignment horizontal="center" vertical="top" wrapText="1"/>
    </xf>
    <xf numFmtId="44" fontId="0" fillId="0" borderId="0" xfId="1" applyFont="1" applyAlignment="1">
      <alignment horizontal="center"/>
    </xf>
    <xf numFmtId="0" fontId="11" fillId="12" borderId="15" xfId="0" applyFont="1" applyFill="1" applyBorder="1" applyAlignment="1">
      <alignment horizontal="center" vertical="top" wrapText="1"/>
    </xf>
    <xf numFmtId="0" fontId="11" fillId="12" borderId="8" xfId="0" applyFont="1" applyFill="1" applyBorder="1" applyAlignment="1">
      <alignment horizontal="center" vertical="top" wrapText="1"/>
    </xf>
    <xf numFmtId="0" fontId="7" fillId="16" borderId="8" xfId="0" applyFont="1" applyFill="1" applyBorder="1" applyAlignment="1">
      <alignment horizontal="center" vertical="top" wrapText="1"/>
    </xf>
    <xf numFmtId="0" fontId="7" fillId="16" borderId="12" xfId="0" applyFont="1" applyFill="1" applyBorder="1" applyAlignment="1">
      <alignment horizontal="center" vertical="top" wrapText="1"/>
    </xf>
    <xf numFmtId="0" fontId="7" fillId="16" borderId="14" xfId="0" applyFont="1" applyFill="1" applyBorder="1" applyAlignment="1">
      <alignment horizontal="center" vertical="top" wrapText="1"/>
    </xf>
    <xf numFmtId="0" fontId="7" fillId="16" borderId="15" xfId="0" applyFont="1" applyFill="1" applyBorder="1" applyAlignment="1">
      <alignment horizontal="center" vertical="top" wrapText="1"/>
    </xf>
    <xf numFmtId="44" fontId="1" fillId="2" borderId="0" xfId="1" applyFont="1" applyFill="1" applyAlignment="1">
      <alignment horizontal="left" vertical="top" wrapText="1"/>
    </xf>
    <xf numFmtId="44" fontId="11" fillId="9" borderId="0" xfId="1" applyFont="1" applyFill="1" applyAlignment="1">
      <alignment horizontal="left" vertical="top" wrapText="1"/>
    </xf>
    <xf numFmtId="0" fontId="0" fillId="0" borderId="8" xfId="0" applyBorder="1" applyAlignment="1">
      <alignment horizontal="center"/>
    </xf>
    <xf numFmtId="0" fontId="7" fillId="16" borderId="13" xfId="0" applyFont="1" applyFill="1" applyBorder="1" applyAlignment="1">
      <alignment horizontal="center" vertical="top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13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44" fontId="7" fillId="16" borderId="27" xfId="0" applyNumberFormat="1" applyFont="1" applyFill="1" applyBorder="1" applyAlignment="1">
      <alignment horizontal="center" vertical="center" wrapText="1"/>
    </xf>
    <xf numFmtId="0" fontId="7" fillId="16" borderId="27" xfId="0" applyFont="1" applyFill="1" applyBorder="1" applyAlignment="1">
      <alignment horizontal="center" vertical="center" wrapText="1"/>
    </xf>
    <xf numFmtId="44" fontId="7" fillId="17" borderId="8" xfId="0" applyNumberFormat="1" applyFont="1" applyFill="1" applyBorder="1" applyAlignment="1">
      <alignment horizontal="center" vertical="center" wrapText="1"/>
    </xf>
    <xf numFmtId="44" fontId="7" fillId="16" borderId="8" xfId="0" applyNumberFormat="1" applyFont="1" applyFill="1" applyBorder="1" applyAlignment="1">
      <alignment horizontal="center" vertical="top" wrapText="1"/>
    </xf>
    <xf numFmtId="44" fontId="7" fillId="16" borderId="8" xfId="0" applyNumberFormat="1" applyFont="1" applyFill="1" applyBorder="1" applyAlignment="1">
      <alignment horizontal="center" vertical="center" wrapText="1"/>
    </xf>
    <xf numFmtId="44" fontId="7" fillId="16" borderId="24" xfId="0" applyNumberFormat="1" applyFont="1" applyFill="1" applyBorder="1" applyAlignment="1">
      <alignment horizontal="center" vertical="top" wrapText="1"/>
    </xf>
    <xf numFmtId="0" fontId="7" fillId="16" borderId="25" xfId="0" applyFont="1" applyFill="1" applyBorder="1" applyAlignment="1">
      <alignment horizontal="center" vertical="top" wrapText="1"/>
    </xf>
    <xf numFmtId="0" fontId="7" fillId="16" borderId="26" xfId="0" applyFont="1" applyFill="1" applyBorder="1" applyAlignment="1">
      <alignment horizontal="center" vertical="top" wrapText="1"/>
    </xf>
    <xf numFmtId="44" fontId="7" fillId="16" borderId="27" xfId="0" applyNumberFormat="1" applyFont="1" applyFill="1" applyBorder="1" applyAlignment="1">
      <alignment horizontal="center" vertical="top" wrapText="1"/>
    </xf>
    <xf numFmtId="0" fontId="7" fillId="16" borderId="27" xfId="0" applyFont="1" applyFill="1" applyBorder="1" applyAlignment="1">
      <alignment horizontal="center" vertical="top" wrapText="1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21" fillId="0" borderId="8" xfId="0" applyFont="1" applyBorder="1" applyAlignment="1">
      <alignment horizontal="center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90500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WhiteSpace="0" view="pageBreakPreview" zoomScale="70" zoomScaleNormal="100" zoomScaleSheetLayoutView="70" workbookViewId="0">
      <selection activeCell="C173" sqref="C173"/>
    </sheetView>
  </sheetViews>
  <sheetFormatPr defaultRowHeight="13.8" x14ac:dyDescent="0.25"/>
  <cols>
    <col min="1" max="1" width="25.296875" customWidth="1"/>
    <col min="2" max="2" width="83.296875" customWidth="1"/>
    <col min="3" max="3" width="24.296875" customWidth="1"/>
    <col min="4" max="4" width="23.296875" customWidth="1"/>
    <col min="5" max="5" width="23" customWidth="1"/>
    <col min="6" max="6" width="23.296875" customWidth="1"/>
    <col min="7" max="7" width="19.796875" customWidth="1"/>
    <col min="8" max="8" width="20.796875" customWidth="1"/>
    <col min="9" max="9" width="24.09765625" style="40" customWidth="1"/>
    <col min="10" max="10" width="12.8984375" style="40" bestFit="1" customWidth="1"/>
    <col min="11" max="12" width="12.59765625" style="40" bestFit="1" customWidth="1"/>
    <col min="13" max="13" width="12.8984375" style="40" bestFit="1" customWidth="1"/>
    <col min="14" max="14" width="13.296875" style="40" customWidth="1"/>
    <col min="15" max="15" width="12.59765625" style="40" bestFit="1" customWidth="1"/>
    <col min="16" max="16" width="14.8984375" customWidth="1"/>
    <col min="17" max="17" width="17.3984375" customWidth="1"/>
    <col min="18" max="18" width="15.796875" customWidth="1"/>
    <col min="19" max="19" width="17" customWidth="1"/>
    <col min="20" max="20" width="17.296875" customWidth="1"/>
    <col min="21" max="21" width="17.69921875" customWidth="1"/>
    <col min="22" max="22" width="2.59765625" customWidth="1"/>
    <col min="23" max="23" width="12" bestFit="1" customWidth="1"/>
    <col min="24" max="24" width="19.8984375" customWidth="1"/>
    <col min="25" max="36" width="12" bestFit="1" customWidth="1"/>
  </cols>
  <sheetData>
    <row r="1" spans="1:25" x14ac:dyDescent="0.25">
      <c r="A1" s="1"/>
      <c r="B1" s="1" t="s">
        <v>0</v>
      </c>
      <c r="C1" s="1"/>
      <c r="D1" s="1"/>
      <c r="E1" s="1"/>
      <c r="F1" s="1"/>
      <c r="G1" s="1"/>
      <c r="H1" s="1"/>
      <c r="I1" s="39" t="s">
        <v>1</v>
      </c>
      <c r="J1" s="100" t="s">
        <v>2</v>
      </c>
      <c r="K1" s="100"/>
      <c r="L1" s="100" t="s">
        <v>379</v>
      </c>
      <c r="M1" s="100"/>
    </row>
    <row r="2" spans="1:25" ht="135" customHeight="1" x14ac:dyDescent="0.25">
      <c r="A2" s="6"/>
      <c r="B2" s="6" t="s">
        <v>549</v>
      </c>
      <c r="C2" s="6"/>
      <c r="D2" s="6"/>
      <c r="E2" s="6"/>
      <c r="F2" s="6"/>
      <c r="G2" s="6"/>
      <c r="H2" s="6"/>
      <c r="I2" s="41" t="s">
        <v>548</v>
      </c>
      <c r="J2" s="101" t="s">
        <v>3</v>
      </c>
      <c r="K2" s="101"/>
      <c r="L2" s="101" t="s">
        <v>380</v>
      </c>
      <c r="M2" s="101"/>
    </row>
    <row r="3" spans="1:25" ht="13.8" customHeight="1" x14ac:dyDescent="0.25">
      <c r="A3" s="86" t="s">
        <v>4</v>
      </c>
      <c r="C3" s="102" t="s">
        <v>546</v>
      </c>
      <c r="D3" s="102"/>
      <c r="E3" s="102"/>
      <c r="F3" s="102"/>
      <c r="G3" s="102"/>
      <c r="H3" s="102"/>
      <c r="I3" s="102" t="s">
        <v>547</v>
      </c>
      <c r="J3" s="102"/>
      <c r="K3" s="102"/>
      <c r="L3" s="102"/>
      <c r="M3" s="102"/>
      <c r="N3" s="102"/>
      <c r="O3" s="102"/>
      <c r="P3" s="102" t="s">
        <v>387</v>
      </c>
      <c r="Q3" s="102"/>
      <c r="R3" s="102"/>
      <c r="S3" s="102"/>
      <c r="T3" s="102"/>
      <c r="U3" s="102"/>
      <c r="W3" s="102" t="s">
        <v>388</v>
      </c>
      <c r="X3" s="102"/>
      <c r="Y3" s="102"/>
    </row>
    <row r="4" spans="1:25" x14ac:dyDescent="0.25">
      <c r="A4" s="2" t="s">
        <v>5</v>
      </c>
      <c r="B4" s="2" t="s">
        <v>6</v>
      </c>
      <c r="C4" s="47" t="s">
        <v>7</v>
      </c>
      <c r="D4" s="47" t="s">
        <v>8</v>
      </c>
      <c r="E4" s="47" t="s">
        <v>9</v>
      </c>
      <c r="F4" s="47" t="s">
        <v>10</v>
      </c>
      <c r="G4" s="47" t="s">
        <v>11</v>
      </c>
      <c r="H4" s="87" t="s">
        <v>12</v>
      </c>
      <c r="I4" s="88" t="s">
        <v>378</v>
      </c>
      <c r="J4" s="89" t="s">
        <v>381</v>
      </c>
      <c r="K4" s="90" t="s">
        <v>382</v>
      </c>
      <c r="L4" s="90" t="s">
        <v>383</v>
      </c>
      <c r="M4" s="90" t="s">
        <v>384</v>
      </c>
      <c r="N4" s="90" t="s">
        <v>385</v>
      </c>
      <c r="O4" s="90" t="s">
        <v>386</v>
      </c>
      <c r="P4" s="46" t="s">
        <v>7</v>
      </c>
      <c r="Q4" s="47" t="s">
        <v>8</v>
      </c>
      <c r="R4" s="47" t="s">
        <v>9</v>
      </c>
      <c r="S4" s="47" t="s">
        <v>10</v>
      </c>
      <c r="T4" s="47" t="s">
        <v>11</v>
      </c>
      <c r="U4" s="47" t="s">
        <v>12</v>
      </c>
      <c r="W4" s="48" t="s">
        <v>389</v>
      </c>
      <c r="X4" s="48" t="s">
        <v>390</v>
      </c>
      <c r="Y4" s="49" t="s">
        <v>391</v>
      </c>
    </row>
    <row r="5" spans="1:25" ht="29.4" customHeight="1" x14ac:dyDescent="0.25">
      <c r="A5" s="3" t="s">
        <v>13</v>
      </c>
      <c r="B5" s="3" t="s">
        <v>14</v>
      </c>
      <c r="C5" s="9"/>
      <c r="D5" s="10"/>
      <c r="E5" s="10"/>
      <c r="F5" s="10"/>
      <c r="G5" s="10"/>
      <c r="H5" s="11" t="s">
        <v>329</v>
      </c>
      <c r="I5" s="70">
        <v>142437.98000000001</v>
      </c>
      <c r="J5" s="75"/>
      <c r="K5" s="75"/>
      <c r="L5" s="75"/>
      <c r="M5" s="75"/>
      <c r="N5" s="75"/>
      <c r="O5" s="75"/>
      <c r="P5" s="50">
        <v>1</v>
      </c>
      <c r="Q5" s="10">
        <v>2</v>
      </c>
      <c r="R5" s="10">
        <v>3</v>
      </c>
      <c r="S5" s="10">
        <v>4</v>
      </c>
      <c r="T5" s="10">
        <v>5</v>
      </c>
      <c r="U5" s="10">
        <v>6</v>
      </c>
      <c r="W5" s="49" t="s">
        <v>392</v>
      </c>
      <c r="X5" s="51">
        <f>P6</f>
        <v>4612.4799999999996</v>
      </c>
      <c r="Y5" s="52">
        <f>X5/$U$164</f>
        <v>2.9300472871980005E-3</v>
      </c>
    </row>
    <row r="6" spans="1:25" ht="25.95" customHeight="1" x14ac:dyDescent="0.25">
      <c r="A6" s="4" t="s">
        <v>15</v>
      </c>
      <c r="B6" s="4" t="s">
        <v>16</v>
      </c>
      <c r="C6" s="96" t="s">
        <v>330</v>
      </c>
      <c r="D6" s="12"/>
      <c r="E6" s="13"/>
      <c r="F6" s="13"/>
      <c r="G6" s="13"/>
      <c r="H6" s="14"/>
      <c r="I6" s="71">
        <v>514.34</v>
      </c>
      <c r="J6" s="76">
        <v>514.34</v>
      </c>
      <c r="K6" s="77" t="s">
        <v>17</v>
      </c>
      <c r="L6" s="77" t="s">
        <v>17</v>
      </c>
      <c r="M6" s="77" t="s">
        <v>17</v>
      </c>
      <c r="N6" s="77" t="s">
        <v>17</v>
      </c>
      <c r="O6" s="77" t="s">
        <v>17</v>
      </c>
      <c r="P6" s="114">
        <f>ROUND(SUM(J6:J9),2)</f>
        <v>4612.4799999999996</v>
      </c>
      <c r="Q6" s="12"/>
      <c r="R6" s="13"/>
      <c r="S6" s="13"/>
      <c r="T6" s="13"/>
      <c r="U6" s="13"/>
      <c r="W6" s="49" t="s">
        <v>393</v>
      </c>
      <c r="X6" s="51">
        <f>P10</f>
        <v>12985.84</v>
      </c>
      <c r="Y6" s="52">
        <f t="shared" ref="Y6:Y53" si="0">X6/$U$164</f>
        <v>8.2491686173137412E-3</v>
      </c>
    </row>
    <row r="7" spans="1:25" ht="25.95" customHeight="1" x14ac:dyDescent="0.25">
      <c r="A7" s="4" t="s">
        <v>18</v>
      </c>
      <c r="B7" s="4" t="s">
        <v>19</v>
      </c>
      <c r="C7" s="96"/>
      <c r="D7" s="12"/>
      <c r="E7" s="13"/>
      <c r="F7" s="13"/>
      <c r="G7" s="13"/>
      <c r="H7" s="14"/>
      <c r="I7" s="71">
        <v>452.11</v>
      </c>
      <c r="J7" s="76">
        <v>452.11</v>
      </c>
      <c r="K7" s="77" t="s">
        <v>17</v>
      </c>
      <c r="L7" s="77" t="s">
        <v>17</v>
      </c>
      <c r="M7" s="77" t="s">
        <v>17</v>
      </c>
      <c r="N7" s="77" t="s">
        <v>17</v>
      </c>
      <c r="O7" s="77" t="s">
        <v>17</v>
      </c>
      <c r="P7" s="115"/>
      <c r="Q7" s="12"/>
      <c r="R7" s="13"/>
      <c r="S7" s="13"/>
      <c r="T7" s="13"/>
      <c r="U7" s="13"/>
      <c r="W7" s="49" t="s">
        <v>394</v>
      </c>
      <c r="X7" s="51">
        <f>Q10</f>
        <v>12985.84</v>
      </c>
      <c r="Y7" s="52">
        <f t="shared" si="0"/>
        <v>8.2491686173137412E-3</v>
      </c>
    </row>
    <row r="8" spans="1:25" ht="25.95" customHeight="1" x14ac:dyDescent="0.25">
      <c r="A8" s="4" t="s">
        <v>20</v>
      </c>
      <c r="B8" s="4" t="s">
        <v>21</v>
      </c>
      <c r="C8" s="96"/>
      <c r="D8" s="12"/>
      <c r="E8" s="13"/>
      <c r="F8" s="13"/>
      <c r="G8" s="13"/>
      <c r="H8" s="14"/>
      <c r="I8" s="71">
        <v>2222.5</v>
      </c>
      <c r="J8" s="76">
        <v>2222.5</v>
      </c>
      <c r="K8" s="77" t="s">
        <v>17</v>
      </c>
      <c r="L8" s="77" t="s">
        <v>17</v>
      </c>
      <c r="M8" s="77" t="s">
        <v>17</v>
      </c>
      <c r="N8" s="77" t="s">
        <v>17</v>
      </c>
      <c r="O8" s="77" t="s">
        <v>17</v>
      </c>
      <c r="P8" s="115"/>
      <c r="Q8" s="12"/>
      <c r="R8" s="13"/>
      <c r="S8" s="13"/>
      <c r="T8" s="13"/>
      <c r="U8" s="13"/>
      <c r="W8" s="49" t="s">
        <v>395</v>
      </c>
      <c r="X8" s="51">
        <f>R10</f>
        <v>12985.84</v>
      </c>
      <c r="Y8" s="52">
        <f t="shared" si="0"/>
        <v>8.2491686173137412E-3</v>
      </c>
    </row>
    <row r="9" spans="1:25" ht="39" customHeight="1" x14ac:dyDescent="0.25">
      <c r="A9" s="4" t="s">
        <v>22</v>
      </c>
      <c r="B9" s="4" t="s">
        <v>23</v>
      </c>
      <c r="C9" s="96"/>
      <c r="D9" s="15"/>
      <c r="E9" s="16"/>
      <c r="F9" s="16"/>
      <c r="G9" s="16"/>
      <c r="H9" s="17"/>
      <c r="I9" s="71">
        <v>1423.53</v>
      </c>
      <c r="J9" s="76">
        <v>1423.53</v>
      </c>
      <c r="K9" s="77" t="s">
        <v>17</v>
      </c>
      <c r="L9" s="77" t="s">
        <v>17</v>
      </c>
      <c r="M9" s="77" t="s">
        <v>17</v>
      </c>
      <c r="N9" s="77" t="s">
        <v>17</v>
      </c>
      <c r="O9" s="77" t="s">
        <v>17</v>
      </c>
      <c r="P9" s="116"/>
      <c r="Q9" s="15"/>
      <c r="R9" s="16"/>
      <c r="S9" s="16"/>
      <c r="T9" s="16"/>
      <c r="U9" s="16"/>
      <c r="W9" s="49" t="s">
        <v>396</v>
      </c>
      <c r="X9" s="51">
        <f>S10</f>
        <v>12993.64</v>
      </c>
      <c r="Y9" s="52">
        <f t="shared" si="0"/>
        <v>8.2541235155117049E-3</v>
      </c>
    </row>
    <row r="10" spans="1:25" ht="24" customHeight="1" x14ac:dyDescent="0.25">
      <c r="A10" s="4" t="s">
        <v>24</v>
      </c>
      <c r="B10" s="4" t="s">
        <v>25</v>
      </c>
      <c r="C10" s="97" t="s">
        <v>331</v>
      </c>
      <c r="D10" s="96" t="s">
        <v>332</v>
      </c>
      <c r="E10" s="96" t="s">
        <v>333</v>
      </c>
      <c r="F10" s="96" t="s">
        <v>334</v>
      </c>
      <c r="G10" s="96" t="s">
        <v>335</v>
      </c>
      <c r="H10" s="103" t="s">
        <v>336</v>
      </c>
      <c r="I10" s="71">
        <v>7667.1</v>
      </c>
      <c r="J10" s="76">
        <v>1277.3399999999999</v>
      </c>
      <c r="K10" s="76">
        <v>1277.3399999999999</v>
      </c>
      <c r="L10" s="76">
        <v>1277.3399999999999</v>
      </c>
      <c r="M10" s="76">
        <v>1278.1099999999999</v>
      </c>
      <c r="N10" s="76">
        <v>1278.1099999999999</v>
      </c>
      <c r="O10" s="78">
        <v>1278.8699999999999</v>
      </c>
      <c r="P10" s="117">
        <f>ROUND(SUM(J10:J14),2)</f>
        <v>12985.84</v>
      </c>
      <c r="Q10" s="112">
        <f>ROUND(SUM(K10:K14),2)</f>
        <v>12985.84</v>
      </c>
      <c r="R10" s="112">
        <f>ROUND(SUM(L10:L14),2)</f>
        <v>12985.84</v>
      </c>
      <c r="S10" s="112">
        <f>ROUND(SUM(M10:M14),2)</f>
        <v>12993.64</v>
      </c>
      <c r="T10" s="112">
        <f>ROUND(SUM(N10:N14),2)</f>
        <v>12993.64</v>
      </c>
      <c r="U10" s="112">
        <f>ROUND(SUM(O10:O14),2)</f>
        <v>13001.43</v>
      </c>
      <c r="W10" s="49" t="s">
        <v>397</v>
      </c>
      <c r="X10" s="51">
        <f>T10</f>
        <v>12993.64</v>
      </c>
      <c r="Y10" s="52">
        <f t="shared" si="0"/>
        <v>8.2541235155117049E-3</v>
      </c>
    </row>
    <row r="11" spans="1:25" ht="24" customHeight="1" x14ac:dyDescent="0.25">
      <c r="A11" s="4" t="s">
        <v>26</v>
      </c>
      <c r="B11" s="4" t="s">
        <v>27</v>
      </c>
      <c r="C11" s="98"/>
      <c r="D11" s="96"/>
      <c r="E11" s="96"/>
      <c r="F11" s="96"/>
      <c r="G11" s="96"/>
      <c r="H11" s="103"/>
      <c r="I11" s="71">
        <v>8705.34</v>
      </c>
      <c r="J11" s="76">
        <v>1450.31</v>
      </c>
      <c r="K11" s="76">
        <v>1450.31</v>
      </c>
      <c r="L11" s="76">
        <v>1450.31</v>
      </c>
      <c r="M11" s="76">
        <v>1451.18</v>
      </c>
      <c r="N11" s="78">
        <v>1451.18</v>
      </c>
      <c r="O11" s="78">
        <v>1452.05</v>
      </c>
      <c r="P11" s="117"/>
      <c r="Q11" s="112"/>
      <c r="R11" s="112"/>
      <c r="S11" s="112"/>
      <c r="T11" s="112"/>
      <c r="U11" s="112"/>
      <c r="W11" s="49" t="s">
        <v>398</v>
      </c>
      <c r="X11" s="51">
        <f>U10</f>
        <v>13001.43</v>
      </c>
      <c r="Y11" s="52">
        <f t="shared" si="0"/>
        <v>8.2590720612760824E-3</v>
      </c>
    </row>
    <row r="12" spans="1:25" ht="25.95" customHeight="1" x14ac:dyDescent="0.25">
      <c r="A12" s="4" t="s">
        <v>28</v>
      </c>
      <c r="B12" s="4" t="s">
        <v>29</v>
      </c>
      <c r="C12" s="98"/>
      <c r="D12" s="96"/>
      <c r="E12" s="96"/>
      <c r="F12" s="96"/>
      <c r="G12" s="96"/>
      <c r="H12" s="103"/>
      <c r="I12" s="71">
        <v>5989.86</v>
      </c>
      <c r="J12" s="76">
        <v>997.91</v>
      </c>
      <c r="K12" s="76">
        <v>997.91</v>
      </c>
      <c r="L12" s="76">
        <v>997.91</v>
      </c>
      <c r="M12" s="76">
        <v>998.51</v>
      </c>
      <c r="N12" s="78">
        <v>998.51</v>
      </c>
      <c r="O12" s="78">
        <v>999.11</v>
      </c>
      <c r="P12" s="117"/>
      <c r="Q12" s="112"/>
      <c r="R12" s="112"/>
      <c r="S12" s="112"/>
      <c r="T12" s="112"/>
      <c r="U12" s="112"/>
      <c r="W12" s="49" t="s">
        <v>399</v>
      </c>
      <c r="X12" s="51">
        <f>P15</f>
        <v>56678.37</v>
      </c>
      <c r="Y12" s="52">
        <f t="shared" si="0"/>
        <v>3.6004558125196109E-2</v>
      </c>
    </row>
    <row r="13" spans="1:25" ht="25.95" customHeight="1" x14ac:dyDescent="0.25">
      <c r="A13" s="4" t="s">
        <v>30</v>
      </c>
      <c r="B13" s="4" t="s">
        <v>31</v>
      </c>
      <c r="C13" s="98"/>
      <c r="D13" s="96"/>
      <c r="E13" s="96"/>
      <c r="F13" s="96"/>
      <c r="G13" s="96"/>
      <c r="H13" s="103"/>
      <c r="I13" s="71">
        <v>5989.86</v>
      </c>
      <c r="J13" s="76">
        <v>997.91</v>
      </c>
      <c r="K13" s="76">
        <v>997.91</v>
      </c>
      <c r="L13" s="76">
        <v>997.91</v>
      </c>
      <c r="M13" s="76">
        <v>998.51</v>
      </c>
      <c r="N13" s="78">
        <v>998.51</v>
      </c>
      <c r="O13" s="78">
        <v>999.11</v>
      </c>
      <c r="P13" s="117"/>
      <c r="Q13" s="112"/>
      <c r="R13" s="112"/>
      <c r="S13" s="112"/>
      <c r="T13" s="112"/>
      <c r="U13" s="112"/>
      <c r="W13" s="49" t="s">
        <v>400</v>
      </c>
      <c r="X13" s="51">
        <f>R18</f>
        <v>3200.92</v>
      </c>
      <c r="Y13" s="52">
        <f t="shared" si="0"/>
        <v>2.0333631717726311E-3</v>
      </c>
    </row>
    <row r="14" spans="1:25" ht="24" customHeight="1" x14ac:dyDescent="0.25">
      <c r="A14" s="4" t="s">
        <v>32</v>
      </c>
      <c r="B14" s="4" t="s">
        <v>33</v>
      </c>
      <c r="C14" s="99"/>
      <c r="D14" s="96"/>
      <c r="E14" s="96"/>
      <c r="F14" s="96"/>
      <c r="G14" s="96"/>
      <c r="H14" s="103"/>
      <c r="I14" s="71">
        <v>49594.05</v>
      </c>
      <c r="J14" s="76">
        <v>8262.3700000000008</v>
      </c>
      <c r="K14" s="76">
        <v>8262.3700000000008</v>
      </c>
      <c r="L14" s="76">
        <v>8262.3700000000008</v>
      </c>
      <c r="M14" s="76">
        <v>8267.33</v>
      </c>
      <c r="N14" s="78">
        <v>8267.33</v>
      </c>
      <c r="O14" s="78">
        <v>8272.2900000000009</v>
      </c>
      <c r="P14" s="117"/>
      <c r="Q14" s="112"/>
      <c r="R14" s="112"/>
      <c r="S14" s="112"/>
      <c r="T14" s="112"/>
      <c r="U14" s="112"/>
      <c r="W14" s="49" t="s">
        <v>401</v>
      </c>
      <c r="X14" s="51">
        <f>Q20</f>
        <v>153114.44</v>
      </c>
      <c r="Y14" s="52">
        <f t="shared" si="0"/>
        <v>9.7264931133108662E-2</v>
      </c>
    </row>
    <row r="15" spans="1:25" ht="39" customHeight="1" x14ac:dyDescent="0.25">
      <c r="A15" s="4" t="s">
        <v>34</v>
      </c>
      <c r="B15" s="4" t="s">
        <v>35</v>
      </c>
      <c r="C15" s="104" t="s">
        <v>337</v>
      </c>
      <c r="D15" s="19"/>
      <c r="E15" s="20"/>
      <c r="F15" s="20"/>
      <c r="G15" s="20"/>
      <c r="H15" s="21"/>
      <c r="I15" s="71">
        <v>55203.83</v>
      </c>
      <c r="J15" s="76">
        <v>55203.83</v>
      </c>
      <c r="K15" s="77" t="s">
        <v>17</v>
      </c>
      <c r="L15" s="77" t="s">
        <v>17</v>
      </c>
      <c r="M15" s="77" t="s">
        <v>17</v>
      </c>
      <c r="N15" s="77" t="s">
        <v>17</v>
      </c>
      <c r="O15" s="77" t="s">
        <v>17</v>
      </c>
      <c r="P15" s="109">
        <f>ROUND((J15+J16+J17),2)</f>
        <v>56678.37</v>
      </c>
      <c r="Q15" s="19"/>
      <c r="R15" s="20"/>
      <c r="S15" s="20"/>
      <c r="T15" s="20"/>
      <c r="U15" s="20"/>
      <c r="W15" s="49" t="s">
        <v>402</v>
      </c>
      <c r="X15" s="51">
        <f>T22</f>
        <v>17187.240000000002</v>
      </c>
      <c r="Y15" s="52">
        <f t="shared" si="0"/>
        <v>1.0918080064611873E-2</v>
      </c>
    </row>
    <row r="16" spans="1:25" ht="24" customHeight="1" x14ac:dyDescent="0.25">
      <c r="A16" s="4" t="s">
        <v>36</v>
      </c>
      <c r="B16" s="4" t="s">
        <v>37</v>
      </c>
      <c r="C16" s="104"/>
      <c r="D16" s="12"/>
      <c r="E16" s="13"/>
      <c r="F16" s="13"/>
      <c r="G16" s="13"/>
      <c r="H16" s="14"/>
      <c r="I16" s="71">
        <v>1131.08</v>
      </c>
      <c r="J16" s="76">
        <v>1131.08</v>
      </c>
      <c r="K16" s="77" t="s">
        <v>17</v>
      </c>
      <c r="L16" s="77" t="s">
        <v>17</v>
      </c>
      <c r="M16" s="77" t="s">
        <v>17</v>
      </c>
      <c r="N16" s="77" t="s">
        <v>17</v>
      </c>
      <c r="O16" s="77" t="s">
        <v>17</v>
      </c>
      <c r="P16" s="110"/>
      <c r="Q16" s="12"/>
      <c r="R16" s="13"/>
      <c r="S16" s="13"/>
      <c r="T16" s="13"/>
      <c r="U16" s="13"/>
      <c r="W16" s="49" t="s">
        <v>403</v>
      </c>
      <c r="X16" s="51">
        <f>Q23</f>
        <v>86464.3</v>
      </c>
      <c r="Y16" s="52">
        <f t="shared" si="0"/>
        <v>5.4925872340795864E-2</v>
      </c>
    </row>
    <row r="17" spans="1:25" ht="24" customHeight="1" x14ac:dyDescent="0.25">
      <c r="A17" s="5" t="s">
        <v>38</v>
      </c>
      <c r="B17" s="5" t="s">
        <v>39</v>
      </c>
      <c r="C17" s="104"/>
      <c r="D17" s="22"/>
      <c r="E17" s="23"/>
      <c r="F17" s="23"/>
      <c r="G17" s="23"/>
      <c r="H17" s="24"/>
      <c r="I17" s="72">
        <v>343.46</v>
      </c>
      <c r="J17" s="79">
        <v>343.46</v>
      </c>
      <c r="K17" s="80" t="s">
        <v>17</v>
      </c>
      <c r="L17" s="80" t="s">
        <v>17</v>
      </c>
      <c r="M17" s="80" t="s">
        <v>17</v>
      </c>
      <c r="N17" s="80" t="s">
        <v>17</v>
      </c>
      <c r="O17" s="80" t="s">
        <v>17</v>
      </c>
      <c r="P17" s="110"/>
      <c r="Q17" s="22"/>
      <c r="R17" s="23"/>
      <c r="S17" s="23"/>
      <c r="T17" s="23"/>
      <c r="U17" s="23"/>
      <c r="W17" s="49" t="s">
        <v>404</v>
      </c>
      <c r="X17" s="51">
        <f>S26</f>
        <v>4230.1000000000004</v>
      </c>
      <c r="Y17" s="52">
        <f t="shared" si="0"/>
        <v>2.6871429316932026E-3</v>
      </c>
    </row>
    <row r="18" spans="1:25" ht="52.05" customHeight="1" x14ac:dyDescent="0.25">
      <c r="A18" s="5" t="s">
        <v>40</v>
      </c>
      <c r="B18" s="5" t="s">
        <v>41</v>
      </c>
      <c r="C18" s="25"/>
      <c r="D18" s="26"/>
      <c r="E18" s="106" t="s">
        <v>338</v>
      </c>
      <c r="F18" s="106"/>
      <c r="G18" s="106"/>
      <c r="H18" s="107"/>
      <c r="I18" s="72">
        <v>3200.92</v>
      </c>
      <c r="J18" s="80" t="s">
        <v>17</v>
      </c>
      <c r="K18" s="80" t="s">
        <v>17</v>
      </c>
      <c r="L18" s="79">
        <v>800.23</v>
      </c>
      <c r="M18" s="79">
        <v>800.23</v>
      </c>
      <c r="N18" s="79">
        <v>800.23</v>
      </c>
      <c r="O18" s="79">
        <v>800.23</v>
      </c>
      <c r="P18" s="54"/>
      <c r="Q18" s="26"/>
      <c r="R18" s="111">
        <f>ROUND(SUM(L18:O18),2)</f>
        <v>3200.92</v>
      </c>
      <c r="S18" s="106"/>
      <c r="T18" s="106"/>
      <c r="U18" s="106"/>
      <c r="W18" s="49" t="s">
        <v>405</v>
      </c>
      <c r="X18" s="51">
        <f>U27</f>
        <v>7562.51</v>
      </c>
      <c r="Y18" s="52">
        <f t="shared" si="0"/>
        <v>4.8040342527030473E-3</v>
      </c>
    </row>
    <row r="19" spans="1:25" ht="24" customHeight="1" x14ac:dyDescent="0.25">
      <c r="A19" s="3" t="s">
        <v>42</v>
      </c>
      <c r="B19" s="3" t="s">
        <v>43</v>
      </c>
      <c r="C19" s="10"/>
      <c r="D19" s="9"/>
      <c r="E19" s="27"/>
      <c r="F19" s="28"/>
      <c r="G19" s="28"/>
      <c r="H19" s="11" t="s">
        <v>329</v>
      </c>
      <c r="I19" s="70">
        <v>439211.7</v>
      </c>
      <c r="J19" s="81" t="s">
        <v>17</v>
      </c>
      <c r="K19" s="75"/>
      <c r="L19" s="75"/>
      <c r="M19" s="75"/>
      <c r="N19" s="75"/>
      <c r="O19" s="75"/>
      <c r="P19" s="55"/>
      <c r="Q19" s="9"/>
      <c r="R19" s="27"/>
      <c r="S19" s="28"/>
      <c r="T19" s="28"/>
      <c r="U19" s="28"/>
      <c r="W19" s="49" t="s">
        <v>406</v>
      </c>
      <c r="X19" s="51">
        <f>S30</f>
        <v>5795.9</v>
      </c>
      <c r="Y19" s="52">
        <f t="shared" si="0"/>
        <v>3.6818069827665141E-3</v>
      </c>
    </row>
    <row r="20" spans="1:25" ht="52.05" customHeight="1" x14ac:dyDescent="0.25">
      <c r="A20" s="4" t="s">
        <v>44</v>
      </c>
      <c r="B20" s="4" t="s">
        <v>45</v>
      </c>
      <c r="C20" s="14"/>
      <c r="D20" s="96" t="s">
        <v>339</v>
      </c>
      <c r="E20" s="96"/>
      <c r="F20" s="12"/>
      <c r="G20" s="13"/>
      <c r="H20" s="14"/>
      <c r="I20" s="71">
        <v>138185.93</v>
      </c>
      <c r="J20" s="77" t="s">
        <v>17</v>
      </c>
      <c r="K20" s="76">
        <v>69092.97</v>
      </c>
      <c r="L20" s="76">
        <v>69092.97</v>
      </c>
      <c r="M20" s="77" t="s">
        <v>17</v>
      </c>
      <c r="N20" s="77" t="s">
        <v>17</v>
      </c>
      <c r="O20" s="77" t="s">
        <v>17</v>
      </c>
      <c r="P20" s="33"/>
      <c r="Q20" s="112">
        <f>ROUND(SUM(K20:L21),2)</f>
        <v>153114.44</v>
      </c>
      <c r="R20" s="96"/>
      <c r="S20" s="12"/>
      <c r="T20" s="13"/>
      <c r="U20" s="13"/>
      <c r="W20" s="49" t="s">
        <v>407</v>
      </c>
      <c r="X20" s="51">
        <f>U31</f>
        <v>40735.050000000003</v>
      </c>
      <c r="Y20" s="52">
        <f t="shared" si="0"/>
        <v>2.5876669979354908E-2</v>
      </c>
    </row>
    <row r="21" spans="1:25" ht="52.05" customHeight="1" x14ac:dyDescent="0.25">
      <c r="A21" s="4" t="s">
        <v>46</v>
      </c>
      <c r="B21" s="4" t="s">
        <v>47</v>
      </c>
      <c r="C21" s="14"/>
      <c r="D21" s="96"/>
      <c r="E21" s="96"/>
      <c r="F21" s="12"/>
      <c r="G21" s="16"/>
      <c r="H21" s="17"/>
      <c r="I21" s="71">
        <v>14928.49</v>
      </c>
      <c r="J21" s="77" t="s">
        <v>17</v>
      </c>
      <c r="K21" s="76">
        <v>7464.25</v>
      </c>
      <c r="L21" s="76">
        <v>7464.25</v>
      </c>
      <c r="M21" s="77" t="s">
        <v>17</v>
      </c>
      <c r="N21" s="77" t="s">
        <v>17</v>
      </c>
      <c r="O21" s="77" t="s">
        <v>17</v>
      </c>
      <c r="P21" s="33"/>
      <c r="Q21" s="96"/>
      <c r="R21" s="96"/>
      <c r="S21" s="12"/>
      <c r="T21" s="16"/>
      <c r="U21" s="16"/>
      <c r="W21" s="49" t="s">
        <v>408</v>
      </c>
      <c r="X21" s="51">
        <f>S34</f>
        <v>29053.53</v>
      </c>
      <c r="Y21" s="52">
        <f t="shared" si="0"/>
        <v>1.8456061979678119E-2</v>
      </c>
    </row>
    <row r="22" spans="1:25" ht="25.95" customHeight="1" x14ac:dyDescent="0.25">
      <c r="A22" s="4" t="s">
        <v>48</v>
      </c>
      <c r="B22" s="4" t="s">
        <v>49</v>
      </c>
      <c r="C22" s="13"/>
      <c r="D22" s="29"/>
      <c r="E22" s="29"/>
      <c r="F22" s="14"/>
      <c r="G22" s="96" t="s">
        <v>340</v>
      </c>
      <c r="H22" s="103"/>
      <c r="I22" s="71">
        <v>17187.240000000002</v>
      </c>
      <c r="J22" s="77" t="s">
        <v>17</v>
      </c>
      <c r="K22" s="77" t="s">
        <v>17</v>
      </c>
      <c r="L22" s="77" t="s">
        <v>17</v>
      </c>
      <c r="M22" s="77" t="s">
        <v>17</v>
      </c>
      <c r="N22" s="76">
        <v>8593.6200000000008</v>
      </c>
      <c r="O22" s="76">
        <v>8593.6200000000008</v>
      </c>
      <c r="P22" s="12"/>
      <c r="Q22" s="29"/>
      <c r="R22" s="29"/>
      <c r="S22" s="14"/>
      <c r="T22" s="112">
        <f>ROUND(SUM(N22:O22),2)</f>
        <v>17187.240000000002</v>
      </c>
      <c r="U22" s="96"/>
      <c r="W22" s="49" t="s">
        <v>409</v>
      </c>
      <c r="X22" s="51">
        <f>U39</f>
        <v>823.72</v>
      </c>
      <c r="Y22" s="52">
        <f t="shared" si="0"/>
        <v>5.2326265943933358E-4</v>
      </c>
    </row>
    <row r="23" spans="1:25" ht="39" customHeight="1" x14ac:dyDescent="0.25">
      <c r="A23" s="4" t="s">
        <v>50</v>
      </c>
      <c r="B23" s="4" t="s">
        <v>51</v>
      </c>
      <c r="C23" s="14"/>
      <c r="D23" s="104" t="s">
        <v>341</v>
      </c>
      <c r="E23" s="104"/>
      <c r="F23" s="12"/>
      <c r="G23" s="20"/>
      <c r="H23" s="21"/>
      <c r="I23" s="71">
        <v>33043</v>
      </c>
      <c r="J23" s="77" t="s">
        <v>17</v>
      </c>
      <c r="K23" s="76">
        <v>16521.5</v>
      </c>
      <c r="L23" s="76">
        <v>16521.5</v>
      </c>
      <c r="M23" s="77" t="s">
        <v>17</v>
      </c>
      <c r="N23" s="77" t="s">
        <v>17</v>
      </c>
      <c r="O23" s="77" t="s">
        <v>17</v>
      </c>
      <c r="P23" s="33"/>
      <c r="Q23" s="113">
        <f>ROUND(SUM(K23:L25),2)</f>
        <v>86464.3</v>
      </c>
      <c r="R23" s="104"/>
      <c r="S23" s="12"/>
      <c r="T23" s="20"/>
      <c r="U23" s="20"/>
      <c r="W23" s="49" t="s">
        <v>410</v>
      </c>
      <c r="X23" s="51">
        <f>S41</f>
        <v>7127.72</v>
      </c>
      <c r="Y23" s="52">
        <f t="shared" si="0"/>
        <v>4.5278367927680842E-3</v>
      </c>
    </row>
    <row r="24" spans="1:25" ht="52.05" customHeight="1" x14ac:dyDescent="0.25">
      <c r="A24" s="4" t="s">
        <v>52</v>
      </c>
      <c r="B24" s="4" t="s">
        <v>53</v>
      </c>
      <c r="C24" s="14"/>
      <c r="D24" s="104"/>
      <c r="E24" s="104"/>
      <c r="F24" s="12"/>
      <c r="G24" s="13"/>
      <c r="H24" s="14"/>
      <c r="I24" s="71">
        <v>51021.02</v>
      </c>
      <c r="J24" s="77" t="s">
        <v>17</v>
      </c>
      <c r="K24" s="76">
        <v>25510.51</v>
      </c>
      <c r="L24" s="76">
        <v>25510.51</v>
      </c>
      <c r="M24" s="77" t="s">
        <v>17</v>
      </c>
      <c r="N24" s="77" t="s">
        <v>17</v>
      </c>
      <c r="O24" s="77" t="s">
        <v>17</v>
      </c>
      <c r="P24" s="33"/>
      <c r="Q24" s="104"/>
      <c r="R24" s="104"/>
      <c r="S24" s="12"/>
      <c r="T24" s="13"/>
      <c r="U24" s="13"/>
      <c r="W24" s="49" t="s">
        <v>411</v>
      </c>
      <c r="X24" s="51">
        <f>U46</f>
        <v>5376.03</v>
      </c>
      <c r="Y24" s="52">
        <f t="shared" si="0"/>
        <v>3.4150873537435538E-3</v>
      </c>
    </row>
    <row r="25" spans="1:25" ht="39" customHeight="1" x14ac:dyDescent="0.25">
      <c r="A25" s="4" t="s">
        <v>54</v>
      </c>
      <c r="B25" s="4" t="s">
        <v>55</v>
      </c>
      <c r="C25" s="14"/>
      <c r="D25" s="104"/>
      <c r="E25" s="104"/>
      <c r="F25" s="15"/>
      <c r="G25" s="16"/>
      <c r="H25" s="14"/>
      <c r="I25" s="71">
        <v>2400.2800000000002</v>
      </c>
      <c r="J25" s="77" t="s">
        <v>17</v>
      </c>
      <c r="K25" s="77" t="s">
        <v>17</v>
      </c>
      <c r="L25" s="76">
        <v>2400.2800000000002</v>
      </c>
      <c r="M25" s="77" t="s">
        <v>17</v>
      </c>
      <c r="N25" s="77" t="s">
        <v>17</v>
      </c>
      <c r="O25" s="77" t="s">
        <v>17</v>
      </c>
      <c r="P25" s="33"/>
      <c r="Q25" s="104"/>
      <c r="R25" s="104"/>
      <c r="S25" s="15"/>
      <c r="T25" s="16"/>
      <c r="U25" s="13"/>
      <c r="W25" s="49" t="s">
        <v>412</v>
      </c>
      <c r="X25" s="51">
        <f>Q50</f>
        <v>1608.7</v>
      </c>
      <c r="Y25" s="52">
        <f t="shared" si="0"/>
        <v>1.0219159911621133E-3</v>
      </c>
    </row>
    <row r="26" spans="1:25" ht="39" customHeight="1" x14ac:dyDescent="0.25">
      <c r="A26" s="4" t="s">
        <v>56</v>
      </c>
      <c r="B26" s="4" t="s">
        <v>57</v>
      </c>
      <c r="C26" s="13"/>
      <c r="D26" s="20"/>
      <c r="E26" s="21"/>
      <c r="F26" s="104" t="s">
        <v>342</v>
      </c>
      <c r="G26" s="104"/>
      <c r="H26" s="30"/>
      <c r="I26" s="71">
        <v>4230.09</v>
      </c>
      <c r="J26" s="77" t="s">
        <v>17</v>
      </c>
      <c r="K26" s="77" t="s">
        <v>17</v>
      </c>
      <c r="L26" s="77" t="s">
        <v>17</v>
      </c>
      <c r="M26" s="76">
        <v>2115.0500000000002</v>
      </c>
      <c r="N26" s="76">
        <v>2115.0500000000002</v>
      </c>
      <c r="O26" s="77" t="s">
        <v>17</v>
      </c>
      <c r="P26" s="12"/>
      <c r="Q26" s="20"/>
      <c r="R26" s="21"/>
      <c r="S26" s="113">
        <f>ROUND(SUM(M26:N26),2)</f>
        <v>4230.1000000000004</v>
      </c>
      <c r="T26" s="104"/>
      <c r="U26" s="15"/>
      <c r="W26" s="49" t="s">
        <v>413</v>
      </c>
      <c r="X26" s="51">
        <f>T51</f>
        <v>55076.72</v>
      </c>
      <c r="Y26" s="52">
        <f t="shared" si="0"/>
        <v>3.4987120599712929E-2</v>
      </c>
    </row>
    <row r="27" spans="1:25" ht="39" customHeight="1" x14ac:dyDescent="0.25">
      <c r="A27" s="4" t="s">
        <v>58</v>
      </c>
      <c r="B27" s="4" t="s">
        <v>59</v>
      </c>
      <c r="C27" s="13"/>
      <c r="D27" s="13"/>
      <c r="E27" s="13"/>
      <c r="F27" s="20"/>
      <c r="G27" s="21"/>
      <c r="H27" s="105" t="s">
        <v>343</v>
      </c>
      <c r="I27" s="71">
        <v>1471.68</v>
      </c>
      <c r="J27" s="77" t="s">
        <v>17</v>
      </c>
      <c r="K27" s="77" t="s">
        <v>17</v>
      </c>
      <c r="L27" s="77" t="s">
        <v>17</v>
      </c>
      <c r="M27" s="77" t="s">
        <v>17</v>
      </c>
      <c r="N27" s="77"/>
      <c r="O27" s="76">
        <v>1471.68</v>
      </c>
      <c r="P27" s="12"/>
      <c r="Q27" s="13"/>
      <c r="R27" s="13"/>
      <c r="S27" s="20"/>
      <c r="T27" s="21"/>
      <c r="U27" s="113">
        <f>ROUND(SUM(O27:O29),2)</f>
        <v>7562.51</v>
      </c>
      <c r="W27" s="49" t="s">
        <v>414</v>
      </c>
      <c r="X27" s="51">
        <f>U52</f>
        <v>18889.009999999998</v>
      </c>
      <c r="Y27" s="52">
        <f t="shared" si="0"/>
        <v>1.1999118155169432E-2</v>
      </c>
    </row>
    <row r="28" spans="1:25" ht="39" customHeight="1" x14ac:dyDescent="0.25">
      <c r="A28" s="4" t="s">
        <v>60</v>
      </c>
      <c r="B28" s="4" t="s">
        <v>61</v>
      </c>
      <c r="C28" s="13"/>
      <c r="D28" s="13"/>
      <c r="E28" s="13"/>
      <c r="F28" s="13"/>
      <c r="G28" s="14"/>
      <c r="H28" s="105"/>
      <c r="I28" s="71">
        <v>3960.54</v>
      </c>
      <c r="J28" s="77" t="s">
        <v>17</v>
      </c>
      <c r="K28" s="77" t="s">
        <v>17</v>
      </c>
      <c r="L28" s="77" t="s">
        <v>17</v>
      </c>
      <c r="M28" s="77" t="s">
        <v>17</v>
      </c>
      <c r="N28" s="77" t="s">
        <v>17</v>
      </c>
      <c r="O28" s="76">
        <v>3960.53</v>
      </c>
      <c r="P28" s="12"/>
      <c r="Q28" s="13"/>
      <c r="R28" s="13"/>
      <c r="S28" s="13"/>
      <c r="T28" s="14"/>
      <c r="U28" s="104"/>
      <c r="W28" s="49" t="s">
        <v>415</v>
      </c>
      <c r="X28" s="51">
        <f>T55</f>
        <v>6166.76</v>
      </c>
      <c r="Y28" s="52">
        <f t="shared" si="0"/>
        <v>3.9173933347789354E-3</v>
      </c>
    </row>
    <row r="29" spans="1:25" ht="25.95" customHeight="1" x14ac:dyDescent="0.25">
      <c r="A29" s="4" t="s">
        <v>62</v>
      </c>
      <c r="B29" s="4" t="s">
        <v>63</v>
      </c>
      <c r="C29" s="13"/>
      <c r="D29" s="13"/>
      <c r="E29" s="13"/>
      <c r="F29" s="16"/>
      <c r="G29" s="17"/>
      <c r="H29" s="105"/>
      <c r="I29" s="71">
        <v>2130.3000000000002</v>
      </c>
      <c r="J29" s="77" t="s">
        <v>17</v>
      </c>
      <c r="K29" s="77" t="s">
        <v>17</v>
      </c>
      <c r="L29" s="77" t="s">
        <v>17</v>
      </c>
      <c r="M29" s="77" t="s">
        <v>17</v>
      </c>
      <c r="N29" s="77" t="s">
        <v>17</v>
      </c>
      <c r="O29" s="76">
        <v>2130.3000000000002</v>
      </c>
      <c r="P29" s="12"/>
      <c r="Q29" s="13"/>
      <c r="R29" s="13"/>
      <c r="S29" s="16"/>
      <c r="T29" s="17"/>
      <c r="U29" s="104"/>
      <c r="W29" s="49" t="s">
        <v>416</v>
      </c>
      <c r="X29" s="51">
        <f>P59</f>
        <v>21975.7</v>
      </c>
      <c r="Y29" s="52">
        <f t="shared" si="0"/>
        <v>1.3959917478076242E-2</v>
      </c>
    </row>
    <row r="30" spans="1:25" ht="39" customHeight="1" x14ac:dyDescent="0.25">
      <c r="A30" s="4" t="s">
        <v>64</v>
      </c>
      <c r="B30" s="4" t="s">
        <v>65</v>
      </c>
      <c r="C30" s="13"/>
      <c r="D30" s="13"/>
      <c r="E30" s="14"/>
      <c r="F30" s="104" t="s">
        <v>344</v>
      </c>
      <c r="G30" s="104"/>
      <c r="H30" s="31"/>
      <c r="I30" s="71">
        <v>5795.9</v>
      </c>
      <c r="J30" s="77" t="s">
        <v>17</v>
      </c>
      <c r="K30" s="77" t="s">
        <v>17</v>
      </c>
      <c r="L30" s="77" t="s">
        <v>17</v>
      </c>
      <c r="M30" s="76">
        <v>2897.95</v>
      </c>
      <c r="N30" s="76">
        <v>2897.95</v>
      </c>
      <c r="O30" s="77" t="s">
        <v>17</v>
      </c>
      <c r="P30" s="12"/>
      <c r="Q30" s="13"/>
      <c r="R30" s="14"/>
      <c r="S30" s="113">
        <f>ROUND(SUM(M30:N30),2)</f>
        <v>5795.9</v>
      </c>
      <c r="T30" s="104"/>
      <c r="U30" s="56"/>
      <c r="W30" s="49" t="s">
        <v>417</v>
      </c>
      <c r="X30" s="51">
        <f>S62</f>
        <v>19428.47</v>
      </c>
      <c r="Y30" s="52">
        <f t="shared" si="0"/>
        <v>1.234180653746092E-2</v>
      </c>
    </row>
    <row r="31" spans="1:25" ht="24" customHeight="1" x14ac:dyDescent="0.25">
      <c r="A31" s="4" t="s">
        <v>66</v>
      </c>
      <c r="B31" s="4" t="s">
        <v>67</v>
      </c>
      <c r="C31" s="13"/>
      <c r="D31" s="13"/>
      <c r="E31" s="13"/>
      <c r="F31" s="20"/>
      <c r="G31" s="21"/>
      <c r="H31" s="103" t="s">
        <v>345</v>
      </c>
      <c r="I31" s="71">
        <v>38713.35</v>
      </c>
      <c r="J31" s="77" t="s">
        <v>17</v>
      </c>
      <c r="K31" s="77" t="s">
        <v>17</v>
      </c>
      <c r="L31" s="77" t="s">
        <v>17</v>
      </c>
      <c r="M31" s="77" t="s">
        <v>17</v>
      </c>
      <c r="N31" s="77" t="s">
        <v>17</v>
      </c>
      <c r="O31" s="76">
        <v>38713.35</v>
      </c>
      <c r="P31" s="12"/>
      <c r="Q31" s="13"/>
      <c r="R31" s="13"/>
      <c r="S31" s="20"/>
      <c r="T31" s="21"/>
      <c r="U31" s="112">
        <f>ROUND(SUM(O31:O33),2)</f>
        <v>40735.050000000003</v>
      </c>
      <c r="W31" s="49" t="s">
        <v>418</v>
      </c>
      <c r="X31" s="51">
        <f>U71</f>
        <v>1344</v>
      </c>
      <c r="Y31" s="52">
        <f t="shared" si="0"/>
        <v>8.5376707411069811E-4</v>
      </c>
    </row>
    <row r="32" spans="1:25" ht="25.95" customHeight="1" x14ac:dyDescent="0.25">
      <c r="A32" s="4" t="s">
        <v>68</v>
      </c>
      <c r="B32" s="4" t="s">
        <v>69</v>
      </c>
      <c r="C32" s="13"/>
      <c r="D32" s="13"/>
      <c r="E32" s="13"/>
      <c r="F32" s="13"/>
      <c r="G32" s="14"/>
      <c r="H32" s="103"/>
      <c r="I32" s="71">
        <v>1145.98</v>
      </c>
      <c r="J32" s="77" t="s">
        <v>17</v>
      </c>
      <c r="K32" s="77" t="s">
        <v>17</v>
      </c>
      <c r="L32" s="77" t="s">
        <v>17</v>
      </c>
      <c r="M32" s="77" t="s">
        <v>17</v>
      </c>
      <c r="N32" s="77" t="s">
        <v>17</v>
      </c>
      <c r="O32" s="76">
        <v>1145.98</v>
      </c>
      <c r="P32" s="12"/>
      <c r="Q32" s="13"/>
      <c r="R32" s="13"/>
      <c r="S32" s="13"/>
      <c r="T32" s="14"/>
      <c r="U32" s="96"/>
      <c r="W32" s="49" t="s">
        <v>419</v>
      </c>
      <c r="X32" s="51">
        <f>S78</f>
        <v>217686.38</v>
      </c>
      <c r="Y32" s="52">
        <f t="shared" si="0"/>
        <v>0.13828382717734344</v>
      </c>
    </row>
    <row r="33" spans="1:25" ht="52.05" customHeight="1" x14ac:dyDescent="0.25">
      <c r="A33" s="4" t="s">
        <v>70</v>
      </c>
      <c r="B33" s="4" t="s">
        <v>71</v>
      </c>
      <c r="C33" s="13"/>
      <c r="D33" s="13"/>
      <c r="E33" s="13"/>
      <c r="F33" s="16"/>
      <c r="G33" s="17"/>
      <c r="H33" s="103"/>
      <c r="I33" s="71">
        <v>875.72</v>
      </c>
      <c r="J33" s="77" t="s">
        <v>17</v>
      </c>
      <c r="K33" s="77" t="s">
        <v>17</v>
      </c>
      <c r="L33" s="77" t="s">
        <v>17</v>
      </c>
      <c r="M33" s="77" t="s">
        <v>17</v>
      </c>
      <c r="N33" s="77" t="s">
        <v>17</v>
      </c>
      <c r="O33" s="76">
        <v>875.72</v>
      </c>
      <c r="P33" s="12"/>
      <c r="Q33" s="13"/>
      <c r="R33" s="13"/>
      <c r="S33" s="16"/>
      <c r="T33" s="17"/>
      <c r="U33" s="96"/>
      <c r="W33" s="49" t="s">
        <v>420</v>
      </c>
      <c r="X33" s="51">
        <f>P85</f>
        <v>85551.28</v>
      </c>
      <c r="Y33" s="52">
        <f t="shared" si="0"/>
        <v>5.4345882449423427E-2</v>
      </c>
    </row>
    <row r="34" spans="1:25" ht="25.95" customHeight="1" x14ac:dyDescent="0.25">
      <c r="A34" s="4" t="s">
        <v>72</v>
      </c>
      <c r="B34" s="4" t="s">
        <v>73</v>
      </c>
      <c r="C34" s="13"/>
      <c r="D34" s="13"/>
      <c r="E34" s="14"/>
      <c r="F34" s="104" t="s">
        <v>346</v>
      </c>
      <c r="G34" s="104"/>
      <c r="H34" s="32"/>
      <c r="I34" s="71">
        <v>2767.48</v>
      </c>
      <c r="J34" s="77" t="s">
        <v>17</v>
      </c>
      <c r="K34" s="77" t="s">
        <v>17</v>
      </c>
      <c r="L34" s="77" t="s">
        <v>17</v>
      </c>
      <c r="M34" s="77" t="s">
        <v>17</v>
      </c>
      <c r="N34" s="76">
        <v>2767.48</v>
      </c>
      <c r="O34" s="77" t="s">
        <v>17</v>
      </c>
      <c r="P34" s="12"/>
      <c r="Q34" s="13"/>
      <c r="R34" s="14"/>
      <c r="S34" s="113">
        <f>ROUND(SUM(M34:N38),2)</f>
        <v>29053.53</v>
      </c>
      <c r="T34" s="104"/>
      <c r="U34" s="19"/>
      <c r="W34" s="49" t="s">
        <v>421</v>
      </c>
      <c r="X34" s="51">
        <f>P95</f>
        <v>93223.2</v>
      </c>
      <c r="Y34" s="52">
        <f t="shared" si="0"/>
        <v>5.9219418678003302E-2</v>
      </c>
    </row>
    <row r="35" spans="1:25" ht="39" customHeight="1" x14ac:dyDescent="0.25">
      <c r="A35" s="4" t="s">
        <v>74</v>
      </c>
      <c r="B35" s="4" t="s">
        <v>75</v>
      </c>
      <c r="C35" s="13"/>
      <c r="D35" s="13"/>
      <c r="E35" s="14"/>
      <c r="F35" s="104"/>
      <c r="G35" s="104"/>
      <c r="H35" s="33"/>
      <c r="I35" s="71">
        <v>13143.08</v>
      </c>
      <c r="J35" s="77" t="s">
        <v>17</v>
      </c>
      <c r="K35" s="77" t="s">
        <v>17</v>
      </c>
      <c r="L35" s="77" t="s">
        <v>17</v>
      </c>
      <c r="M35" s="76">
        <v>6571.54</v>
      </c>
      <c r="N35" s="76">
        <v>6571.54</v>
      </c>
      <c r="O35" s="77" t="s">
        <v>17</v>
      </c>
      <c r="P35" s="12"/>
      <c r="Q35" s="13"/>
      <c r="R35" s="14"/>
      <c r="S35" s="104"/>
      <c r="T35" s="104"/>
      <c r="U35" s="12"/>
      <c r="W35" s="49" t="s">
        <v>422</v>
      </c>
      <c r="X35" s="51">
        <f>Q96</f>
        <v>171268.27</v>
      </c>
      <c r="Y35" s="52">
        <f t="shared" si="0"/>
        <v>0.10879703107581924</v>
      </c>
    </row>
    <row r="36" spans="1:25" ht="25.95" customHeight="1" x14ac:dyDescent="0.25">
      <c r="A36" s="4" t="s">
        <v>76</v>
      </c>
      <c r="B36" s="4" t="s">
        <v>77</v>
      </c>
      <c r="C36" s="13"/>
      <c r="D36" s="13"/>
      <c r="E36" s="14"/>
      <c r="F36" s="104"/>
      <c r="G36" s="104"/>
      <c r="H36" s="33"/>
      <c r="I36" s="71">
        <v>1796.4</v>
      </c>
      <c r="J36" s="77" t="s">
        <v>17</v>
      </c>
      <c r="K36" s="77" t="s">
        <v>17</v>
      </c>
      <c r="L36" s="77" t="s">
        <v>17</v>
      </c>
      <c r="M36" s="77" t="s">
        <v>17</v>
      </c>
      <c r="N36" s="76">
        <v>1796.4</v>
      </c>
      <c r="O36" s="77" t="s">
        <v>17</v>
      </c>
      <c r="P36" s="12"/>
      <c r="Q36" s="13"/>
      <c r="R36" s="14"/>
      <c r="S36" s="104"/>
      <c r="T36" s="104"/>
      <c r="U36" s="12"/>
      <c r="W36" s="49" t="s">
        <v>423</v>
      </c>
      <c r="X36" s="51">
        <f>T105</f>
        <v>24297.59</v>
      </c>
      <c r="Y36" s="52">
        <f t="shared" si="0"/>
        <v>1.5434882680239107E-2</v>
      </c>
    </row>
    <row r="37" spans="1:25" ht="64.95" customHeight="1" x14ac:dyDescent="0.25">
      <c r="A37" s="4" t="s">
        <v>78</v>
      </c>
      <c r="B37" s="4" t="s">
        <v>79</v>
      </c>
      <c r="C37" s="13"/>
      <c r="D37" s="13"/>
      <c r="E37" s="14"/>
      <c r="F37" s="104"/>
      <c r="G37" s="104"/>
      <c r="H37" s="33"/>
      <c r="I37" s="71">
        <v>8058.05</v>
      </c>
      <c r="J37" s="77" t="s">
        <v>17</v>
      </c>
      <c r="K37" s="77" t="s">
        <v>17</v>
      </c>
      <c r="L37" s="77" t="s">
        <v>17</v>
      </c>
      <c r="M37" s="77" t="s">
        <v>17</v>
      </c>
      <c r="N37" s="76">
        <v>8058.05</v>
      </c>
      <c r="O37" s="77" t="s">
        <v>17</v>
      </c>
      <c r="P37" s="12"/>
      <c r="Q37" s="13"/>
      <c r="R37" s="14"/>
      <c r="S37" s="104"/>
      <c r="T37" s="104"/>
      <c r="U37" s="12"/>
      <c r="W37" s="49" t="s">
        <v>424</v>
      </c>
      <c r="X37" s="51">
        <f>S112</f>
        <v>6341.79</v>
      </c>
      <c r="Y37" s="52">
        <f t="shared" si="0"/>
        <v>4.0285799798545274E-3</v>
      </c>
    </row>
    <row r="38" spans="1:25" ht="64.95" customHeight="1" x14ac:dyDescent="0.25">
      <c r="A38" s="4" t="s">
        <v>80</v>
      </c>
      <c r="B38" s="4" t="s">
        <v>81</v>
      </c>
      <c r="C38" s="13"/>
      <c r="D38" s="13"/>
      <c r="E38" s="14"/>
      <c r="F38" s="104"/>
      <c r="G38" s="104"/>
      <c r="H38" s="30"/>
      <c r="I38" s="71">
        <v>3288.52</v>
      </c>
      <c r="J38" s="77" t="s">
        <v>17</v>
      </c>
      <c r="K38" s="77" t="s">
        <v>17</v>
      </c>
      <c r="L38" s="77" t="s">
        <v>17</v>
      </c>
      <c r="M38" s="77" t="s">
        <v>17</v>
      </c>
      <c r="N38" s="76">
        <v>3288.52</v>
      </c>
      <c r="O38" s="77" t="s">
        <v>17</v>
      </c>
      <c r="P38" s="12"/>
      <c r="Q38" s="13"/>
      <c r="R38" s="14"/>
      <c r="S38" s="104"/>
      <c r="T38" s="104"/>
      <c r="U38" s="15"/>
      <c r="W38" s="49" t="s">
        <v>425</v>
      </c>
      <c r="X38" s="51">
        <f>P114</f>
        <v>11497.93</v>
      </c>
      <c r="Y38" s="52">
        <f t="shared" si="0"/>
        <v>7.3039836714506104E-3</v>
      </c>
    </row>
    <row r="39" spans="1:25" ht="25.95" customHeight="1" x14ac:dyDescent="0.25">
      <c r="A39" s="4" t="s">
        <v>82</v>
      </c>
      <c r="B39" s="4" t="s">
        <v>83</v>
      </c>
      <c r="C39" s="13"/>
      <c r="D39" s="13"/>
      <c r="E39" s="13"/>
      <c r="F39" s="20"/>
      <c r="G39" s="21"/>
      <c r="H39" s="105" t="s">
        <v>347</v>
      </c>
      <c r="I39" s="71">
        <v>247.16</v>
      </c>
      <c r="J39" s="77" t="s">
        <v>17</v>
      </c>
      <c r="K39" s="77" t="s">
        <v>17</v>
      </c>
      <c r="L39" s="77" t="s">
        <v>17</v>
      </c>
      <c r="M39" s="77" t="s">
        <v>17</v>
      </c>
      <c r="N39" s="77"/>
      <c r="O39" s="76">
        <v>247.16</v>
      </c>
      <c r="P39" s="12"/>
      <c r="Q39" s="13"/>
      <c r="R39" s="13"/>
      <c r="S39" s="20"/>
      <c r="T39" s="21"/>
      <c r="U39" s="113">
        <f>ROUND(SUM(O39:O40),2)</f>
        <v>823.72</v>
      </c>
      <c r="W39" s="49" t="s">
        <v>426</v>
      </c>
      <c r="X39" s="51">
        <f>R123</f>
        <v>15365.01</v>
      </c>
      <c r="Y39" s="52">
        <f t="shared" si="0"/>
        <v>9.760520559063705E-3</v>
      </c>
    </row>
    <row r="40" spans="1:25" ht="39" customHeight="1" x14ac:dyDescent="0.25">
      <c r="A40" s="4" t="s">
        <v>84</v>
      </c>
      <c r="B40" s="4" t="s">
        <v>85</v>
      </c>
      <c r="C40" s="13"/>
      <c r="D40" s="13"/>
      <c r="E40" s="13"/>
      <c r="F40" s="16"/>
      <c r="G40" s="17"/>
      <c r="H40" s="105"/>
      <c r="I40" s="71">
        <v>576.55999999999995</v>
      </c>
      <c r="J40" s="77" t="s">
        <v>17</v>
      </c>
      <c r="K40" s="77" t="s">
        <v>17</v>
      </c>
      <c r="L40" s="77" t="s">
        <v>17</v>
      </c>
      <c r="M40" s="77" t="s">
        <v>17</v>
      </c>
      <c r="N40" s="77" t="s">
        <v>17</v>
      </c>
      <c r="O40" s="76">
        <v>576.55999999999995</v>
      </c>
      <c r="P40" s="12"/>
      <c r="Q40" s="13"/>
      <c r="R40" s="13"/>
      <c r="S40" s="16"/>
      <c r="T40" s="17"/>
      <c r="U40" s="104"/>
      <c r="W40" s="49" t="s">
        <v>427</v>
      </c>
      <c r="X40" s="51">
        <f>R129</f>
        <v>69883.3</v>
      </c>
      <c r="Y40" s="52">
        <f t="shared" si="0"/>
        <v>4.4392902209970352E-2</v>
      </c>
    </row>
    <row r="41" spans="1:25" ht="25.95" customHeight="1" x14ac:dyDescent="0.25">
      <c r="A41" s="4" t="s">
        <v>86</v>
      </c>
      <c r="B41" s="4" t="s">
        <v>87</v>
      </c>
      <c r="C41" s="13"/>
      <c r="D41" s="13"/>
      <c r="E41" s="14"/>
      <c r="F41" s="104" t="s">
        <v>348</v>
      </c>
      <c r="G41" s="104"/>
      <c r="H41" s="32"/>
      <c r="I41" s="71">
        <v>1451.61</v>
      </c>
      <c r="J41" s="77" t="s">
        <v>17</v>
      </c>
      <c r="K41" s="77" t="s">
        <v>17</v>
      </c>
      <c r="L41" s="77" t="s">
        <v>17</v>
      </c>
      <c r="M41" s="76">
        <v>1451.61</v>
      </c>
      <c r="N41" s="77" t="s">
        <v>17</v>
      </c>
      <c r="O41" s="77" t="s">
        <v>17</v>
      </c>
      <c r="P41" s="12"/>
      <c r="Q41" s="13"/>
      <c r="R41" s="14"/>
      <c r="S41" s="113">
        <f>ROUND(SUM(M41:N45),2)</f>
        <v>7127.72</v>
      </c>
      <c r="T41" s="104"/>
      <c r="U41" s="19"/>
      <c r="W41" s="49" t="s">
        <v>428</v>
      </c>
      <c r="X41" s="51">
        <f>S134</f>
        <v>704.17</v>
      </c>
      <c r="Y41" s="52">
        <f t="shared" si="0"/>
        <v>4.4731931590515648E-4</v>
      </c>
    </row>
    <row r="42" spans="1:25" ht="25.95" customHeight="1" x14ac:dyDescent="0.25">
      <c r="A42" s="4" t="s">
        <v>88</v>
      </c>
      <c r="B42" s="4" t="s">
        <v>89</v>
      </c>
      <c r="C42" s="13"/>
      <c r="D42" s="13"/>
      <c r="E42" s="14"/>
      <c r="F42" s="104"/>
      <c r="G42" s="104"/>
      <c r="H42" s="33"/>
      <c r="I42" s="71">
        <v>1812.31</v>
      </c>
      <c r="J42" s="77" t="s">
        <v>17</v>
      </c>
      <c r="K42" s="77" t="s">
        <v>17</v>
      </c>
      <c r="L42" s="77" t="s">
        <v>17</v>
      </c>
      <c r="M42" s="76">
        <v>1812.31</v>
      </c>
      <c r="N42" s="77" t="s">
        <v>17</v>
      </c>
      <c r="O42" s="77" t="s">
        <v>17</v>
      </c>
      <c r="P42" s="12"/>
      <c r="Q42" s="13"/>
      <c r="R42" s="14"/>
      <c r="S42" s="104"/>
      <c r="T42" s="104"/>
      <c r="U42" s="12"/>
      <c r="W42" s="49" t="s">
        <v>429</v>
      </c>
      <c r="X42" s="51">
        <f>R137</f>
        <v>30864.68</v>
      </c>
      <c r="Y42" s="52">
        <f t="shared" si="0"/>
        <v>1.9606582988811745E-2</v>
      </c>
    </row>
    <row r="43" spans="1:25" ht="39" customHeight="1" x14ac:dyDescent="0.25">
      <c r="A43" s="4" t="s">
        <v>90</v>
      </c>
      <c r="B43" s="4" t="s">
        <v>91</v>
      </c>
      <c r="C43" s="13"/>
      <c r="D43" s="13"/>
      <c r="E43" s="14"/>
      <c r="F43" s="104"/>
      <c r="G43" s="104"/>
      <c r="H43" s="33"/>
      <c r="I43" s="71">
        <v>808.6</v>
      </c>
      <c r="J43" s="77" t="s">
        <v>17</v>
      </c>
      <c r="K43" s="77" t="s">
        <v>17</v>
      </c>
      <c r="L43" s="77" t="s">
        <v>17</v>
      </c>
      <c r="M43" s="76">
        <v>808.6</v>
      </c>
      <c r="N43" s="77" t="s">
        <v>17</v>
      </c>
      <c r="O43" s="77" t="s">
        <v>17</v>
      </c>
      <c r="P43" s="12"/>
      <c r="Q43" s="13"/>
      <c r="R43" s="14"/>
      <c r="S43" s="104"/>
      <c r="T43" s="104"/>
      <c r="U43" s="12"/>
      <c r="W43" s="49" t="s">
        <v>430</v>
      </c>
      <c r="X43" s="51">
        <f>U143</f>
        <v>17067.23</v>
      </c>
      <c r="Y43" s="52">
        <f t="shared" si="0"/>
        <v>1.0841844509132687E-2</v>
      </c>
    </row>
    <row r="44" spans="1:25" ht="25.95" customHeight="1" x14ac:dyDescent="0.25">
      <c r="A44" s="4" t="s">
        <v>92</v>
      </c>
      <c r="B44" s="4" t="s">
        <v>93</v>
      </c>
      <c r="C44" s="13"/>
      <c r="D44" s="13"/>
      <c r="E44" s="14"/>
      <c r="F44" s="104"/>
      <c r="G44" s="104"/>
      <c r="H44" s="33"/>
      <c r="I44" s="71">
        <v>169.66</v>
      </c>
      <c r="J44" s="77" t="s">
        <v>17</v>
      </c>
      <c r="K44" s="77" t="s">
        <v>17</v>
      </c>
      <c r="L44" s="77" t="s">
        <v>17</v>
      </c>
      <c r="M44" s="77" t="s">
        <v>17</v>
      </c>
      <c r="N44" s="76">
        <v>169.66</v>
      </c>
      <c r="O44" s="77" t="s">
        <v>17</v>
      </c>
      <c r="P44" s="12"/>
      <c r="Q44" s="13"/>
      <c r="R44" s="14"/>
      <c r="S44" s="104"/>
      <c r="T44" s="104"/>
      <c r="U44" s="12"/>
      <c r="W44" s="49" t="s">
        <v>431</v>
      </c>
      <c r="X44" s="51">
        <f>S149</f>
        <v>5118.49</v>
      </c>
      <c r="Y44" s="52">
        <f t="shared" si="0"/>
        <v>3.251486779140526E-3</v>
      </c>
    </row>
    <row r="45" spans="1:25" ht="39" customHeight="1" x14ac:dyDescent="0.25">
      <c r="A45" s="4" t="s">
        <v>94</v>
      </c>
      <c r="B45" s="4" t="s">
        <v>95</v>
      </c>
      <c r="C45" s="13"/>
      <c r="D45" s="13"/>
      <c r="E45" s="14"/>
      <c r="F45" s="104"/>
      <c r="G45" s="104"/>
      <c r="H45" s="30"/>
      <c r="I45" s="71">
        <v>2885.53</v>
      </c>
      <c r="J45" s="77" t="s">
        <v>17</v>
      </c>
      <c r="K45" s="77" t="s">
        <v>17</v>
      </c>
      <c r="L45" s="77" t="s">
        <v>17</v>
      </c>
      <c r="M45" s="76">
        <v>1442.77</v>
      </c>
      <c r="N45" s="76">
        <v>1442.77</v>
      </c>
      <c r="O45" s="77" t="s">
        <v>17</v>
      </c>
      <c r="P45" s="12"/>
      <c r="Q45" s="13"/>
      <c r="R45" s="14"/>
      <c r="S45" s="104"/>
      <c r="T45" s="104"/>
      <c r="U45" s="15"/>
      <c r="W45" s="49" t="s">
        <v>432</v>
      </c>
      <c r="X45" s="51">
        <f>P155</f>
        <v>35142.019999999997</v>
      </c>
      <c r="Y45" s="52">
        <f t="shared" si="0"/>
        <v>2.2323734816770562E-2</v>
      </c>
    </row>
    <row r="46" spans="1:25" ht="39" customHeight="1" x14ac:dyDescent="0.25">
      <c r="A46" s="4" t="s">
        <v>96</v>
      </c>
      <c r="B46" s="4" t="s">
        <v>97</v>
      </c>
      <c r="C46" s="13"/>
      <c r="D46" s="13"/>
      <c r="E46" s="13"/>
      <c r="F46" s="20"/>
      <c r="G46" s="21"/>
      <c r="H46" s="105" t="s">
        <v>349</v>
      </c>
      <c r="I46" s="71">
        <v>1822.86</v>
      </c>
      <c r="J46" s="77" t="s">
        <v>17</v>
      </c>
      <c r="K46" s="77" t="s">
        <v>17</v>
      </c>
      <c r="L46" s="77" t="s">
        <v>17</v>
      </c>
      <c r="M46" s="77" t="s">
        <v>17</v>
      </c>
      <c r="N46" s="77" t="s">
        <v>17</v>
      </c>
      <c r="O46" s="76">
        <v>1822.85</v>
      </c>
      <c r="P46" s="12"/>
      <c r="Q46" s="13"/>
      <c r="R46" s="13"/>
      <c r="S46" s="20"/>
      <c r="T46" s="21"/>
      <c r="U46" s="113">
        <f>ROUND(SUM(O46:O49),2)</f>
        <v>5376.03</v>
      </c>
      <c r="W46" s="49" t="s">
        <v>433</v>
      </c>
      <c r="X46" s="51">
        <f>Q155</f>
        <v>32700.63</v>
      </c>
      <c r="Y46" s="52">
        <f t="shared" si="0"/>
        <v>2.077285803324146E-2</v>
      </c>
    </row>
    <row r="47" spans="1:25" ht="24" customHeight="1" x14ac:dyDescent="0.25">
      <c r="A47" s="4" t="s">
        <v>98</v>
      </c>
      <c r="B47" s="4" t="s">
        <v>99</v>
      </c>
      <c r="C47" s="13"/>
      <c r="D47" s="13"/>
      <c r="E47" s="13"/>
      <c r="F47" s="13"/>
      <c r="G47" s="14"/>
      <c r="H47" s="105"/>
      <c r="I47" s="71">
        <v>1921.5</v>
      </c>
      <c r="J47" s="77" t="s">
        <v>17</v>
      </c>
      <c r="K47" s="77" t="s">
        <v>17</v>
      </c>
      <c r="L47" s="77" t="s">
        <v>17</v>
      </c>
      <c r="M47" s="77" t="s">
        <v>17</v>
      </c>
      <c r="N47" s="77" t="s">
        <v>17</v>
      </c>
      <c r="O47" s="76">
        <v>1921.5</v>
      </c>
      <c r="P47" s="12"/>
      <c r="Q47" s="13"/>
      <c r="R47" s="13"/>
      <c r="S47" s="13"/>
      <c r="T47" s="14"/>
      <c r="U47" s="104"/>
      <c r="W47" s="49" t="s">
        <v>434</v>
      </c>
      <c r="X47" s="51">
        <f>R155</f>
        <v>28987.01</v>
      </c>
      <c r="Y47" s="52">
        <f t="shared" si="0"/>
        <v>1.8413805591456507E-2</v>
      </c>
    </row>
    <row r="48" spans="1:25" ht="24" customHeight="1" x14ac:dyDescent="0.25">
      <c r="A48" s="4" t="s">
        <v>100</v>
      </c>
      <c r="B48" s="4" t="s">
        <v>101</v>
      </c>
      <c r="C48" s="13"/>
      <c r="D48" s="13"/>
      <c r="E48" s="13"/>
      <c r="F48" s="13"/>
      <c r="G48" s="14"/>
      <c r="H48" s="105"/>
      <c r="I48" s="71">
        <v>813.32</v>
      </c>
      <c r="J48" s="77" t="s">
        <v>17</v>
      </c>
      <c r="K48" s="77" t="s">
        <v>17</v>
      </c>
      <c r="L48" s="77" t="s">
        <v>17</v>
      </c>
      <c r="M48" s="77" t="s">
        <v>17</v>
      </c>
      <c r="N48" s="77" t="s">
        <v>17</v>
      </c>
      <c r="O48" s="76">
        <v>813.32</v>
      </c>
      <c r="P48" s="12"/>
      <c r="Q48" s="13"/>
      <c r="R48" s="13"/>
      <c r="S48" s="13"/>
      <c r="T48" s="14"/>
      <c r="U48" s="104"/>
      <c r="W48" s="49" t="s">
        <v>435</v>
      </c>
      <c r="X48" s="51">
        <f>S155</f>
        <v>40334.230000000003</v>
      </c>
      <c r="Y48" s="52">
        <f t="shared" si="0"/>
        <v>2.5622051736315436E-2</v>
      </c>
    </row>
    <row r="49" spans="1:25" ht="24" customHeight="1" x14ac:dyDescent="0.25">
      <c r="A49" s="4" t="s">
        <v>102</v>
      </c>
      <c r="B49" s="4" t="s">
        <v>103</v>
      </c>
      <c r="C49" s="13"/>
      <c r="D49" s="16"/>
      <c r="E49" s="16"/>
      <c r="F49" s="13"/>
      <c r="G49" s="14"/>
      <c r="H49" s="105"/>
      <c r="I49" s="71">
        <v>818.36</v>
      </c>
      <c r="J49" s="77" t="s">
        <v>17</v>
      </c>
      <c r="K49" s="77" t="s">
        <v>17</v>
      </c>
      <c r="L49" s="77" t="s">
        <v>17</v>
      </c>
      <c r="M49" s="77" t="s">
        <v>17</v>
      </c>
      <c r="N49" s="77" t="s">
        <v>17</v>
      </c>
      <c r="O49" s="76">
        <v>818.36</v>
      </c>
      <c r="P49" s="12"/>
      <c r="Q49" s="16"/>
      <c r="R49" s="16"/>
      <c r="S49" s="13"/>
      <c r="T49" s="14"/>
      <c r="U49" s="104"/>
      <c r="W49" s="49" t="s">
        <v>436</v>
      </c>
      <c r="X49" s="51">
        <f>T155</f>
        <v>13840.17</v>
      </c>
      <c r="Y49" s="52">
        <f t="shared" si="0"/>
        <v>8.79187607596329E-3</v>
      </c>
    </row>
    <row r="50" spans="1:25" ht="39" customHeight="1" x14ac:dyDescent="0.25">
      <c r="A50" s="4" t="s">
        <v>104</v>
      </c>
      <c r="B50" s="4" t="s">
        <v>105</v>
      </c>
      <c r="C50" s="14"/>
      <c r="D50" s="104" t="s">
        <v>350</v>
      </c>
      <c r="E50" s="104"/>
      <c r="F50" s="12"/>
      <c r="G50" s="16"/>
      <c r="H50" s="34"/>
      <c r="I50" s="71">
        <v>1608.7</v>
      </c>
      <c r="J50" s="77" t="s">
        <v>17</v>
      </c>
      <c r="K50" s="76">
        <v>804.35</v>
      </c>
      <c r="L50" s="76">
        <v>804.35</v>
      </c>
      <c r="M50" s="77" t="s">
        <v>17</v>
      </c>
      <c r="N50" s="77" t="s">
        <v>17</v>
      </c>
      <c r="O50" s="77" t="s">
        <v>17</v>
      </c>
      <c r="P50" s="33"/>
      <c r="Q50" s="113">
        <f>ROUND(SUM(K50:L50),2)</f>
        <v>1608.7</v>
      </c>
      <c r="R50" s="104"/>
      <c r="S50" s="12"/>
      <c r="T50" s="16"/>
      <c r="U50" s="29"/>
      <c r="W50" s="49" t="s">
        <v>437</v>
      </c>
      <c r="X50" s="51">
        <f>U155</f>
        <v>20923.599999999999</v>
      </c>
      <c r="Y50" s="52">
        <f t="shared" si="0"/>
        <v>1.329157794037396E-2</v>
      </c>
    </row>
    <row r="51" spans="1:25" ht="39" customHeight="1" x14ac:dyDescent="0.25">
      <c r="A51" s="5" t="s">
        <v>106</v>
      </c>
      <c r="B51" s="5" t="s">
        <v>107</v>
      </c>
      <c r="C51" s="35"/>
      <c r="D51" s="25"/>
      <c r="E51" s="25"/>
      <c r="F51" s="26"/>
      <c r="G51" s="106" t="s">
        <v>351</v>
      </c>
      <c r="H51" s="107"/>
      <c r="I51" s="72">
        <v>55076.71</v>
      </c>
      <c r="J51" s="80" t="s">
        <v>17</v>
      </c>
      <c r="K51" s="80" t="s">
        <v>17</v>
      </c>
      <c r="L51" s="80"/>
      <c r="M51" s="80" t="s">
        <v>17</v>
      </c>
      <c r="N51" s="79">
        <v>27538.36</v>
      </c>
      <c r="O51" s="79">
        <v>27538.36</v>
      </c>
      <c r="P51" s="22"/>
      <c r="Q51" s="25"/>
      <c r="R51" s="25"/>
      <c r="S51" s="26"/>
      <c r="T51" s="111">
        <f>ROUND(SUM(N51:O51),2)</f>
        <v>55076.72</v>
      </c>
      <c r="U51" s="106"/>
      <c r="W51" s="49" t="s">
        <v>438</v>
      </c>
      <c r="X51" s="51">
        <f>U158</f>
        <v>1131.08</v>
      </c>
      <c r="Y51" s="52">
        <f t="shared" si="0"/>
        <v>7.1851105817345869E-4</v>
      </c>
    </row>
    <row r="52" spans="1:25" ht="39" customHeight="1" x14ac:dyDescent="0.25">
      <c r="A52" s="4" t="s">
        <v>108</v>
      </c>
      <c r="B52" s="4" t="s">
        <v>109</v>
      </c>
      <c r="C52" s="13"/>
      <c r="D52" s="13"/>
      <c r="E52" s="13"/>
      <c r="F52" s="13"/>
      <c r="G52" s="21"/>
      <c r="H52" s="105" t="s">
        <v>352</v>
      </c>
      <c r="I52" s="71">
        <v>941.12</v>
      </c>
      <c r="J52" s="77" t="s">
        <v>17</v>
      </c>
      <c r="K52" s="77" t="s">
        <v>17</v>
      </c>
      <c r="L52" s="77" t="s">
        <v>17</v>
      </c>
      <c r="M52" s="77" t="s">
        <v>17</v>
      </c>
      <c r="N52" s="77" t="s">
        <v>17</v>
      </c>
      <c r="O52" s="76">
        <v>941.12</v>
      </c>
      <c r="P52" s="12"/>
      <c r="Q52" s="13"/>
      <c r="R52" s="13"/>
      <c r="S52" s="13"/>
      <c r="T52" s="21"/>
      <c r="U52" s="113">
        <f>ROUND(SUM(O52:O54),2)</f>
        <v>18889.009999999998</v>
      </c>
      <c r="W52" s="49" t="s">
        <v>439</v>
      </c>
      <c r="X52" s="51">
        <f>U160</f>
        <v>27873.89</v>
      </c>
      <c r="Y52" s="52">
        <f t="shared" si="0"/>
        <v>1.7706703504005543E-2</v>
      </c>
    </row>
    <row r="53" spans="1:25" ht="24" customHeight="1" x14ac:dyDescent="0.25">
      <c r="A53" s="4" t="s">
        <v>110</v>
      </c>
      <c r="B53" s="4" t="s">
        <v>111</v>
      </c>
      <c r="C53" s="13"/>
      <c r="D53" s="13"/>
      <c r="E53" s="13"/>
      <c r="F53" s="13"/>
      <c r="G53" s="14"/>
      <c r="H53" s="105"/>
      <c r="I53" s="71">
        <v>8852.92</v>
      </c>
      <c r="J53" s="77" t="s">
        <v>17</v>
      </c>
      <c r="K53" s="77" t="s">
        <v>17</v>
      </c>
      <c r="L53" s="77" t="s">
        <v>17</v>
      </c>
      <c r="M53" s="77" t="s">
        <v>17</v>
      </c>
      <c r="N53" s="77" t="s">
        <v>17</v>
      </c>
      <c r="O53" s="76">
        <v>8852.92</v>
      </c>
      <c r="P53" s="12"/>
      <c r="Q53" s="13"/>
      <c r="R53" s="13"/>
      <c r="S53" s="13"/>
      <c r="T53" s="14"/>
      <c r="U53" s="104"/>
      <c r="W53" s="57" t="s">
        <v>440</v>
      </c>
      <c r="X53" s="58">
        <f>SUM(X5:X52)</f>
        <v>1574199.8499999996</v>
      </c>
      <c r="Y53" s="59">
        <f t="shared" si="0"/>
        <v>0.99999999999999967</v>
      </c>
    </row>
    <row r="54" spans="1:25" ht="39" customHeight="1" x14ac:dyDescent="0.25">
      <c r="A54" s="4" t="s">
        <v>112</v>
      </c>
      <c r="B54" s="4" t="s">
        <v>113</v>
      </c>
      <c r="C54" s="13"/>
      <c r="D54" s="13"/>
      <c r="E54" s="13"/>
      <c r="F54" s="13"/>
      <c r="G54" s="17"/>
      <c r="H54" s="105"/>
      <c r="I54" s="71">
        <v>9094.9699999999993</v>
      </c>
      <c r="J54" s="77" t="s">
        <v>17</v>
      </c>
      <c r="K54" s="77" t="s">
        <v>17</v>
      </c>
      <c r="L54" s="77" t="s">
        <v>17</v>
      </c>
      <c r="M54" s="77" t="s">
        <v>17</v>
      </c>
      <c r="N54" s="77" t="s">
        <v>17</v>
      </c>
      <c r="O54" s="76">
        <v>9094.9699999999993</v>
      </c>
      <c r="P54" s="12"/>
      <c r="Q54" s="13"/>
      <c r="R54" s="13"/>
      <c r="S54" s="13"/>
      <c r="T54" s="17"/>
      <c r="U54" s="104"/>
    </row>
    <row r="55" spans="1:25" ht="25.95" customHeight="1" x14ac:dyDescent="0.25">
      <c r="A55" s="4" t="s">
        <v>114</v>
      </c>
      <c r="B55" s="4" t="s">
        <v>115</v>
      </c>
      <c r="C55" s="13"/>
      <c r="D55" s="13"/>
      <c r="E55" s="13"/>
      <c r="F55" s="14"/>
      <c r="G55" s="104" t="s">
        <v>353</v>
      </c>
      <c r="H55" s="32"/>
      <c r="I55" s="71">
        <v>1905.96</v>
      </c>
      <c r="J55" s="77" t="s">
        <v>17</v>
      </c>
      <c r="K55" s="77" t="s">
        <v>17</v>
      </c>
      <c r="L55" s="77" t="s">
        <v>17</v>
      </c>
      <c r="M55" s="77" t="s">
        <v>17</v>
      </c>
      <c r="N55" s="76">
        <v>1905.96</v>
      </c>
      <c r="O55" s="77" t="s">
        <v>17</v>
      </c>
      <c r="P55" s="12"/>
      <c r="Q55" s="13"/>
      <c r="R55" s="13"/>
      <c r="S55" s="14"/>
      <c r="T55" s="113">
        <f>ROUND(SUM(N55:N57),2)</f>
        <v>6166.76</v>
      </c>
      <c r="U55" s="19"/>
    </row>
    <row r="56" spans="1:25" ht="25.95" customHeight="1" x14ac:dyDescent="0.25">
      <c r="A56" s="4" t="s">
        <v>116</v>
      </c>
      <c r="B56" s="4" t="s">
        <v>117</v>
      </c>
      <c r="C56" s="13"/>
      <c r="D56" s="13"/>
      <c r="E56" s="13"/>
      <c r="F56" s="14"/>
      <c r="G56" s="104"/>
      <c r="H56" s="33"/>
      <c r="I56" s="71">
        <v>3872.4</v>
      </c>
      <c r="J56" s="77" t="s">
        <v>17</v>
      </c>
      <c r="K56" s="77" t="s">
        <v>17</v>
      </c>
      <c r="L56" s="77" t="s">
        <v>17</v>
      </c>
      <c r="M56" s="77" t="s">
        <v>17</v>
      </c>
      <c r="N56" s="76">
        <v>3872.4</v>
      </c>
      <c r="O56" s="77" t="s">
        <v>17</v>
      </c>
      <c r="P56" s="12"/>
      <c r="Q56" s="13"/>
      <c r="R56" s="13"/>
      <c r="S56" s="14"/>
      <c r="T56" s="104"/>
      <c r="U56" s="12"/>
    </row>
    <row r="57" spans="1:25" ht="25.95" customHeight="1" x14ac:dyDescent="0.25">
      <c r="A57" s="4" t="s">
        <v>118</v>
      </c>
      <c r="B57" s="4" t="s">
        <v>119</v>
      </c>
      <c r="C57" s="13"/>
      <c r="D57" s="13"/>
      <c r="E57" s="13"/>
      <c r="F57" s="14"/>
      <c r="G57" s="104"/>
      <c r="H57" s="33"/>
      <c r="I57" s="71">
        <v>388.4</v>
      </c>
      <c r="J57" s="77" t="s">
        <v>17</v>
      </c>
      <c r="K57" s="77" t="s">
        <v>17</v>
      </c>
      <c r="L57" s="77" t="s">
        <v>17</v>
      </c>
      <c r="M57" s="77" t="s">
        <v>17</v>
      </c>
      <c r="N57" s="76">
        <v>388.4</v>
      </c>
      <c r="O57" s="77" t="s">
        <v>17</v>
      </c>
      <c r="P57" s="12"/>
      <c r="Q57" s="13"/>
      <c r="R57" s="13"/>
      <c r="S57" s="14"/>
      <c r="T57" s="104"/>
      <c r="U57" s="12"/>
    </row>
    <row r="58" spans="1:25" ht="24" customHeight="1" x14ac:dyDescent="0.25">
      <c r="A58" s="3" t="s">
        <v>120</v>
      </c>
      <c r="B58" s="3" t="s">
        <v>121</v>
      </c>
      <c r="C58" s="9"/>
      <c r="D58" s="10"/>
      <c r="E58" s="10"/>
      <c r="F58" s="10"/>
      <c r="G58" s="28"/>
      <c r="H58" s="11" t="s">
        <v>329</v>
      </c>
      <c r="I58" s="70">
        <v>21975.7</v>
      </c>
      <c r="J58" s="82"/>
      <c r="K58" s="81" t="s">
        <v>17</v>
      </c>
      <c r="L58" s="81" t="s">
        <v>17</v>
      </c>
      <c r="M58" s="81" t="s">
        <v>17</v>
      </c>
      <c r="N58" s="81" t="s">
        <v>17</v>
      </c>
      <c r="O58" s="81" t="s">
        <v>17</v>
      </c>
      <c r="P58" s="50"/>
      <c r="Q58" s="10"/>
      <c r="R58" s="10"/>
      <c r="S58" s="10"/>
      <c r="T58" s="28"/>
      <c r="U58" s="10"/>
    </row>
    <row r="59" spans="1:25" ht="25.95" customHeight="1" x14ac:dyDescent="0.25">
      <c r="A59" s="4" t="s">
        <v>122</v>
      </c>
      <c r="B59" s="4" t="s">
        <v>123</v>
      </c>
      <c r="C59" s="104" t="s">
        <v>354</v>
      </c>
      <c r="D59" s="12"/>
      <c r="E59" s="13"/>
      <c r="F59" s="13"/>
      <c r="G59" s="13"/>
      <c r="H59" s="14"/>
      <c r="I59" s="71">
        <v>7882.54</v>
      </c>
      <c r="J59" s="76">
        <v>7882.54</v>
      </c>
      <c r="K59" s="77" t="s">
        <v>17</v>
      </c>
      <c r="L59" s="77" t="s">
        <v>17</v>
      </c>
      <c r="M59" s="77" t="s">
        <v>17</v>
      </c>
      <c r="N59" s="77" t="s">
        <v>17</v>
      </c>
      <c r="O59" s="77" t="s">
        <v>17</v>
      </c>
      <c r="P59" s="109">
        <f>ROUND(SUM(J59:J60),2)</f>
        <v>21975.7</v>
      </c>
      <c r="Q59" s="12"/>
      <c r="R59" s="13"/>
      <c r="S59" s="13"/>
      <c r="T59" s="13"/>
      <c r="U59" s="13"/>
    </row>
    <row r="60" spans="1:25" ht="39" customHeight="1" x14ac:dyDescent="0.25">
      <c r="A60" s="4" t="s">
        <v>124</v>
      </c>
      <c r="B60" s="4" t="s">
        <v>125</v>
      </c>
      <c r="C60" s="104"/>
      <c r="D60" s="12"/>
      <c r="E60" s="13"/>
      <c r="F60" s="13"/>
      <c r="G60" s="13"/>
      <c r="H60" s="14"/>
      <c r="I60" s="71">
        <v>14093.16</v>
      </c>
      <c r="J60" s="76">
        <v>14093.16</v>
      </c>
      <c r="K60" s="77" t="s">
        <v>17</v>
      </c>
      <c r="L60" s="77" t="s">
        <v>17</v>
      </c>
      <c r="M60" s="77" t="s">
        <v>17</v>
      </c>
      <c r="N60" s="77" t="s">
        <v>17</v>
      </c>
      <c r="O60" s="77" t="s">
        <v>17</v>
      </c>
      <c r="P60" s="110"/>
      <c r="Q60" s="12"/>
      <c r="R60" s="13"/>
      <c r="S60" s="13"/>
      <c r="T60" s="13"/>
      <c r="U60" s="13"/>
    </row>
    <row r="61" spans="1:25" ht="24" customHeight="1" x14ac:dyDescent="0.25">
      <c r="A61" s="3" t="s">
        <v>126</v>
      </c>
      <c r="B61" s="3" t="s">
        <v>127</v>
      </c>
      <c r="C61" s="28"/>
      <c r="D61" s="10"/>
      <c r="E61" s="10"/>
      <c r="F61" s="9"/>
      <c r="G61" s="10"/>
      <c r="H61" s="11" t="s">
        <v>329</v>
      </c>
      <c r="I61" s="70">
        <v>19428.47</v>
      </c>
      <c r="J61" s="81" t="s">
        <v>17</v>
      </c>
      <c r="K61" s="81" t="s">
        <v>17</v>
      </c>
      <c r="L61" s="81" t="s">
        <v>17</v>
      </c>
      <c r="M61" s="82"/>
      <c r="N61" s="81" t="s">
        <v>17</v>
      </c>
      <c r="O61" s="81" t="s">
        <v>17</v>
      </c>
      <c r="P61" s="60"/>
      <c r="Q61" s="10"/>
      <c r="R61" s="10"/>
      <c r="S61" s="9"/>
      <c r="T61" s="10"/>
      <c r="U61" s="10"/>
    </row>
    <row r="62" spans="1:25" ht="39" customHeight="1" x14ac:dyDescent="0.25">
      <c r="A62" s="4" t="s">
        <v>128</v>
      </c>
      <c r="B62" s="4" t="s">
        <v>129</v>
      </c>
      <c r="C62" s="13"/>
      <c r="D62" s="13"/>
      <c r="E62" s="14"/>
      <c r="F62" s="104" t="s">
        <v>355</v>
      </c>
      <c r="G62" s="12"/>
      <c r="H62" s="14"/>
      <c r="I62" s="71">
        <v>1528.02</v>
      </c>
      <c r="J62" s="77" t="s">
        <v>17</v>
      </c>
      <c r="K62" s="77" t="s">
        <v>17</v>
      </c>
      <c r="L62" s="77" t="s">
        <v>17</v>
      </c>
      <c r="M62" s="76">
        <v>1528.02</v>
      </c>
      <c r="N62" s="77" t="s">
        <v>17</v>
      </c>
      <c r="O62" s="77" t="s">
        <v>17</v>
      </c>
      <c r="P62" s="12"/>
      <c r="Q62" s="13"/>
      <c r="R62" s="14"/>
      <c r="S62" s="113">
        <f>ROUND(SUM(M62:M69),2)</f>
        <v>19428.47</v>
      </c>
      <c r="T62" s="12"/>
      <c r="U62" s="13"/>
    </row>
    <row r="63" spans="1:25" ht="39" customHeight="1" x14ac:dyDescent="0.25">
      <c r="A63" s="4" t="s">
        <v>130</v>
      </c>
      <c r="B63" s="4" t="s">
        <v>131</v>
      </c>
      <c r="C63" s="13"/>
      <c r="D63" s="13"/>
      <c r="E63" s="14"/>
      <c r="F63" s="104"/>
      <c r="G63" s="12"/>
      <c r="H63" s="14"/>
      <c r="I63" s="71">
        <v>1322.77</v>
      </c>
      <c r="J63" s="77" t="s">
        <v>17</v>
      </c>
      <c r="K63" s="77" t="s">
        <v>17</v>
      </c>
      <c r="L63" s="77" t="s">
        <v>17</v>
      </c>
      <c r="M63" s="76">
        <v>1322.77</v>
      </c>
      <c r="N63" s="77" t="s">
        <v>17</v>
      </c>
      <c r="O63" s="77" t="s">
        <v>17</v>
      </c>
      <c r="P63" s="12"/>
      <c r="Q63" s="13"/>
      <c r="R63" s="14"/>
      <c r="S63" s="104"/>
      <c r="T63" s="12"/>
      <c r="U63" s="13"/>
    </row>
    <row r="64" spans="1:25" ht="39" customHeight="1" x14ac:dyDescent="0.25">
      <c r="A64" s="4" t="s">
        <v>132</v>
      </c>
      <c r="B64" s="4" t="s">
        <v>133</v>
      </c>
      <c r="C64" s="13"/>
      <c r="D64" s="13"/>
      <c r="E64" s="14"/>
      <c r="F64" s="104"/>
      <c r="G64" s="12"/>
      <c r="H64" s="14"/>
      <c r="I64" s="71">
        <v>1264.6400000000001</v>
      </c>
      <c r="J64" s="77" t="s">
        <v>17</v>
      </c>
      <c r="K64" s="77" t="s">
        <v>17</v>
      </c>
      <c r="L64" s="77" t="s">
        <v>17</v>
      </c>
      <c r="M64" s="76">
        <v>1264.6400000000001</v>
      </c>
      <c r="N64" s="77" t="s">
        <v>17</v>
      </c>
      <c r="O64" s="77" t="s">
        <v>17</v>
      </c>
      <c r="P64" s="12"/>
      <c r="Q64" s="13"/>
      <c r="R64" s="14"/>
      <c r="S64" s="104"/>
      <c r="T64" s="12"/>
      <c r="U64" s="13"/>
    </row>
    <row r="65" spans="1:21" ht="24" customHeight="1" x14ac:dyDescent="0.25">
      <c r="A65" s="4" t="s">
        <v>134</v>
      </c>
      <c r="B65" s="4" t="s">
        <v>135</v>
      </c>
      <c r="C65" s="13"/>
      <c r="D65" s="13"/>
      <c r="E65" s="14"/>
      <c r="F65" s="104"/>
      <c r="G65" s="12"/>
      <c r="H65" s="14"/>
      <c r="I65" s="71">
        <v>1989</v>
      </c>
      <c r="J65" s="77" t="s">
        <v>17</v>
      </c>
      <c r="K65" s="77" t="s">
        <v>17</v>
      </c>
      <c r="L65" s="77" t="s">
        <v>17</v>
      </c>
      <c r="M65" s="76">
        <v>1989</v>
      </c>
      <c r="N65" s="77" t="s">
        <v>17</v>
      </c>
      <c r="O65" s="77" t="s">
        <v>17</v>
      </c>
      <c r="P65" s="12"/>
      <c r="Q65" s="13"/>
      <c r="R65" s="14"/>
      <c r="S65" s="104"/>
      <c r="T65" s="12"/>
      <c r="U65" s="13"/>
    </row>
    <row r="66" spans="1:21" ht="24" customHeight="1" x14ac:dyDescent="0.25">
      <c r="A66" s="4" t="s">
        <v>136</v>
      </c>
      <c r="B66" s="4" t="s">
        <v>137</v>
      </c>
      <c r="C66" s="13"/>
      <c r="D66" s="13"/>
      <c r="E66" s="14"/>
      <c r="F66" s="104"/>
      <c r="G66" s="12"/>
      <c r="H66" s="14"/>
      <c r="I66" s="71">
        <v>1424.9</v>
      </c>
      <c r="J66" s="77" t="s">
        <v>17</v>
      </c>
      <c r="K66" s="77" t="s">
        <v>17</v>
      </c>
      <c r="L66" s="77" t="s">
        <v>17</v>
      </c>
      <c r="M66" s="76">
        <v>1424.9</v>
      </c>
      <c r="N66" s="77" t="s">
        <v>17</v>
      </c>
      <c r="O66" s="77" t="s">
        <v>17</v>
      </c>
      <c r="P66" s="12"/>
      <c r="Q66" s="13"/>
      <c r="R66" s="14"/>
      <c r="S66" s="104"/>
      <c r="T66" s="12"/>
      <c r="U66" s="13"/>
    </row>
    <row r="67" spans="1:21" ht="25.95" customHeight="1" x14ac:dyDescent="0.25">
      <c r="A67" s="4" t="s">
        <v>138</v>
      </c>
      <c r="B67" s="4" t="s">
        <v>139</v>
      </c>
      <c r="C67" s="13"/>
      <c r="D67" s="13"/>
      <c r="E67" s="14"/>
      <c r="F67" s="104"/>
      <c r="G67" s="12"/>
      <c r="H67" s="14"/>
      <c r="I67" s="71">
        <v>1341.45</v>
      </c>
      <c r="J67" s="77" t="s">
        <v>17</v>
      </c>
      <c r="K67" s="77" t="s">
        <v>17</v>
      </c>
      <c r="L67" s="77" t="s">
        <v>17</v>
      </c>
      <c r="M67" s="76">
        <v>1341.45</v>
      </c>
      <c r="N67" s="77" t="s">
        <v>17</v>
      </c>
      <c r="O67" s="77" t="s">
        <v>17</v>
      </c>
      <c r="P67" s="12"/>
      <c r="Q67" s="13"/>
      <c r="R67" s="14"/>
      <c r="S67" s="104"/>
      <c r="T67" s="12"/>
      <c r="U67" s="13"/>
    </row>
    <row r="68" spans="1:21" ht="39" customHeight="1" x14ac:dyDescent="0.25">
      <c r="A68" s="5" t="s">
        <v>140</v>
      </c>
      <c r="B68" s="5" t="s">
        <v>141</v>
      </c>
      <c r="C68" s="35"/>
      <c r="D68" s="35"/>
      <c r="E68" s="26"/>
      <c r="F68" s="104"/>
      <c r="G68" s="22"/>
      <c r="H68" s="26"/>
      <c r="I68" s="72">
        <v>5211.3999999999996</v>
      </c>
      <c r="J68" s="80" t="s">
        <v>17</v>
      </c>
      <c r="K68" s="80" t="s">
        <v>17</v>
      </c>
      <c r="L68" s="80" t="s">
        <v>17</v>
      </c>
      <c r="M68" s="79">
        <v>5211.3999999999996</v>
      </c>
      <c r="N68" s="80" t="s">
        <v>17</v>
      </c>
      <c r="O68" s="80" t="s">
        <v>17</v>
      </c>
      <c r="P68" s="22"/>
      <c r="Q68" s="35"/>
      <c r="R68" s="26"/>
      <c r="S68" s="104"/>
      <c r="T68" s="22"/>
      <c r="U68" s="35"/>
    </row>
    <row r="69" spans="1:21" ht="39" customHeight="1" x14ac:dyDescent="0.25">
      <c r="A69" s="5" t="s">
        <v>142</v>
      </c>
      <c r="B69" s="5" t="s">
        <v>143</v>
      </c>
      <c r="C69" s="35"/>
      <c r="D69" s="35"/>
      <c r="E69" s="26"/>
      <c r="F69" s="104"/>
      <c r="G69" s="22"/>
      <c r="H69" s="26"/>
      <c r="I69" s="72">
        <v>5346.29</v>
      </c>
      <c r="J69" s="80" t="s">
        <v>17</v>
      </c>
      <c r="K69" s="80" t="s">
        <v>17</v>
      </c>
      <c r="L69" s="80" t="s">
        <v>17</v>
      </c>
      <c r="M69" s="79">
        <v>5346.29</v>
      </c>
      <c r="N69" s="80" t="s">
        <v>17</v>
      </c>
      <c r="O69" s="80" t="s">
        <v>17</v>
      </c>
      <c r="P69" s="22"/>
      <c r="Q69" s="35"/>
      <c r="R69" s="26"/>
      <c r="S69" s="104"/>
      <c r="T69" s="22"/>
      <c r="U69" s="35"/>
    </row>
    <row r="70" spans="1:21" ht="24" customHeight="1" x14ac:dyDescent="0.25">
      <c r="A70" s="3" t="s">
        <v>144</v>
      </c>
      <c r="B70" s="3" t="s">
        <v>145</v>
      </c>
      <c r="C70" s="10"/>
      <c r="D70" s="10"/>
      <c r="E70" s="10"/>
      <c r="F70" s="28"/>
      <c r="G70" s="10"/>
      <c r="H70" s="11" t="s">
        <v>329</v>
      </c>
      <c r="I70" s="70">
        <v>1344</v>
      </c>
      <c r="J70" s="81" t="s">
        <v>17</v>
      </c>
      <c r="K70" s="81" t="s">
        <v>17</v>
      </c>
      <c r="L70" s="81" t="s">
        <v>17</v>
      </c>
      <c r="M70" s="81" t="s">
        <v>17</v>
      </c>
      <c r="N70" s="81" t="s">
        <v>17</v>
      </c>
      <c r="O70" s="82"/>
      <c r="P70" s="55"/>
      <c r="Q70" s="10"/>
      <c r="R70" s="10"/>
      <c r="S70" s="28"/>
      <c r="T70" s="10"/>
      <c r="U70" s="9"/>
    </row>
    <row r="71" spans="1:21" ht="39" customHeight="1" x14ac:dyDescent="0.25">
      <c r="A71" s="4" t="s">
        <v>146</v>
      </c>
      <c r="B71" s="4" t="s">
        <v>147</v>
      </c>
      <c r="C71" s="13"/>
      <c r="D71" s="13"/>
      <c r="E71" s="13"/>
      <c r="F71" s="13"/>
      <c r="G71" s="14"/>
      <c r="H71" s="105" t="s">
        <v>356</v>
      </c>
      <c r="I71" s="71">
        <v>439.64</v>
      </c>
      <c r="J71" s="77" t="s">
        <v>17</v>
      </c>
      <c r="K71" s="77" t="s">
        <v>17</v>
      </c>
      <c r="L71" s="77" t="s">
        <v>17</v>
      </c>
      <c r="M71" s="77" t="s">
        <v>17</v>
      </c>
      <c r="N71" s="77" t="s">
        <v>17</v>
      </c>
      <c r="O71" s="76">
        <v>439.64</v>
      </c>
      <c r="P71" s="12"/>
      <c r="Q71" s="13"/>
      <c r="R71" s="13"/>
      <c r="S71" s="13"/>
      <c r="T71" s="14"/>
      <c r="U71" s="113">
        <f>ROUND(SUM(O71:O75),2)</f>
        <v>1344</v>
      </c>
    </row>
    <row r="72" spans="1:21" ht="25.95" customHeight="1" x14ac:dyDescent="0.25">
      <c r="A72" s="4" t="s">
        <v>148</v>
      </c>
      <c r="B72" s="4" t="s">
        <v>149</v>
      </c>
      <c r="C72" s="13"/>
      <c r="D72" s="13"/>
      <c r="E72" s="13"/>
      <c r="F72" s="13"/>
      <c r="G72" s="14"/>
      <c r="H72" s="105"/>
      <c r="I72" s="71">
        <v>497.52</v>
      </c>
      <c r="J72" s="77" t="s">
        <v>17</v>
      </c>
      <c r="K72" s="77" t="s">
        <v>17</v>
      </c>
      <c r="L72" s="77" t="s">
        <v>17</v>
      </c>
      <c r="M72" s="77" t="s">
        <v>17</v>
      </c>
      <c r="N72" s="77" t="s">
        <v>17</v>
      </c>
      <c r="O72" s="76">
        <v>497.52</v>
      </c>
      <c r="P72" s="12"/>
      <c r="Q72" s="13"/>
      <c r="R72" s="13"/>
      <c r="S72" s="13"/>
      <c r="T72" s="14"/>
      <c r="U72" s="104"/>
    </row>
    <row r="73" spans="1:21" ht="39" customHeight="1" x14ac:dyDescent="0.25">
      <c r="A73" s="4" t="s">
        <v>150</v>
      </c>
      <c r="B73" s="4" t="s">
        <v>151</v>
      </c>
      <c r="C73" s="13"/>
      <c r="D73" s="13"/>
      <c r="E73" s="13"/>
      <c r="F73" s="13"/>
      <c r="G73" s="14"/>
      <c r="H73" s="105"/>
      <c r="I73" s="71">
        <v>47.54</v>
      </c>
      <c r="J73" s="77" t="s">
        <v>17</v>
      </c>
      <c r="K73" s="77" t="s">
        <v>17</v>
      </c>
      <c r="L73" s="77" t="s">
        <v>17</v>
      </c>
      <c r="M73" s="77" t="s">
        <v>17</v>
      </c>
      <c r="N73" s="77" t="s">
        <v>17</v>
      </c>
      <c r="O73" s="76">
        <v>47.54</v>
      </c>
      <c r="P73" s="12"/>
      <c r="Q73" s="13"/>
      <c r="R73" s="13"/>
      <c r="S73" s="13"/>
      <c r="T73" s="14"/>
      <c r="U73" s="104"/>
    </row>
    <row r="74" spans="1:21" ht="39" customHeight="1" x14ac:dyDescent="0.25">
      <c r="A74" s="4" t="s">
        <v>152</v>
      </c>
      <c r="B74" s="4" t="s">
        <v>153</v>
      </c>
      <c r="C74" s="13"/>
      <c r="D74" s="13"/>
      <c r="E74" s="13"/>
      <c r="F74" s="13"/>
      <c r="G74" s="14"/>
      <c r="H74" s="105"/>
      <c r="I74" s="71">
        <v>87.16</v>
      </c>
      <c r="J74" s="77" t="s">
        <v>17</v>
      </c>
      <c r="K74" s="77" t="s">
        <v>17</v>
      </c>
      <c r="L74" s="77" t="s">
        <v>17</v>
      </c>
      <c r="M74" s="77" t="s">
        <v>17</v>
      </c>
      <c r="N74" s="77" t="s">
        <v>17</v>
      </c>
      <c r="O74" s="76">
        <v>87.16</v>
      </c>
      <c r="P74" s="12"/>
      <c r="Q74" s="13"/>
      <c r="R74" s="13"/>
      <c r="S74" s="13"/>
      <c r="T74" s="14"/>
      <c r="U74" s="104"/>
    </row>
    <row r="75" spans="1:21" ht="39" customHeight="1" x14ac:dyDescent="0.25">
      <c r="A75" s="4" t="s">
        <v>154</v>
      </c>
      <c r="B75" s="4" t="s">
        <v>155</v>
      </c>
      <c r="C75" s="13"/>
      <c r="D75" s="13"/>
      <c r="E75" s="13"/>
      <c r="F75" s="13"/>
      <c r="G75" s="14"/>
      <c r="H75" s="105"/>
      <c r="I75" s="71">
        <v>272.14</v>
      </c>
      <c r="J75" s="77" t="s">
        <v>17</v>
      </c>
      <c r="K75" s="77" t="s">
        <v>17</v>
      </c>
      <c r="L75" s="77" t="s">
        <v>17</v>
      </c>
      <c r="M75" s="77" t="s">
        <v>17</v>
      </c>
      <c r="N75" s="77" t="s">
        <v>17</v>
      </c>
      <c r="O75" s="76">
        <v>272.14</v>
      </c>
      <c r="P75" s="12"/>
      <c r="Q75" s="13"/>
      <c r="R75" s="13"/>
      <c r="S75" s="13"/>
      <c r="T75" s="14"/>
      <c r="U75" s="104"/>
    </row>
    <row r="76" spans="1:21" ht="24" customHeight="1" x14ac:dyDescent="0.25">
      <c r="A76" s="3" t="s">
        <v>156</v>
      </c>
      <c r="B76" s="3" t="s">
        <v>157</v>
      </c>
      <c r="C76" s="10"/>
      <c r="D76" s="10"/>
      <c r="E76" s="10"/>
      <c r="F76" s="10"/>
      <c r="G76" s="10"/>
      <c r="H76" s="36"/>
      <c r="I76" s="70"/>
      <c r="J76" s="75"/>
      <c r="K76" s="75"/>
      <c r="L76" s="75"/>
      <c r="M76" s="75"/>
      <c r="N76" s="81" t="s">
        <v>17</v>
      </c>
      <c r="O76" s="81"/>
      <c r="P76" s="55"/>
      <c r="Q76" s="10"/>
      <c r="R76" s="10"/>
      <c r="S76" s="10"/>
      <c r="T76" s="10"/>
      <c r="U76" s="28"/>
    </row>
    <row r="77" spans="1:21" ht="24" customHeight="1" x14ac:dyDescent="0.25">
      <c r="A77" s="3" t="s">
        <v>158</v>
      </c>
      <c r="B77" s="3" t="s">
        <v>159</v>
      </c>
      <c r="C77" s="10"/>
      <c r="D77" s="10"/>
      <c r="E77" s="10"/>
      <c r="F77" s="9"/>
      <c r="G77" s="10"/>
      <c r="H77" s="11" t="s">
        <v>329</v>
      </c>
      <c r="I77" s="70">
        <v>217686.39</v>
      </c>
      <c r="J77" s="81" t="s">
        <v>17</v>
      </c>
      <c r="K77" s="81" t="s">
        <v>17</v>
      </c>
      <c r="L77" s="81" t="s">
        <v>17</v>
      </c>
      <c r="M77" s="82"/>
      <c r="N77" s="81" t="s">
        <v>17</v>
      </c>
      <c r="O77" s="81" t="s">
        <v>17</v>
      </c>
      <c r="P77" s="55"/>
      <c r="Q77" s="10"/>
      <c r="R77" s="10"/>
      <c r="S77" s="9"/>
      <c r="T77" s="10"/>
      <c r="U77" s="10"/>
    </row>
    <row r="78" spans="1:21" ht="25.95" customHeight="1" x14ac:dyDescent="0.25">
      <c r="A78" s="4" t="s">
        <v>160</v>
      </c>
      <c r="B78" s="4" t="s">
        <v>161</v>
      </c>
      <c r="C78" s="13"/>
      <c r="D78" s="13"/>
      <c r="E78" s="14"/>
      <c r="F78" s="104" t="s">
        <v>357</v>
      </c>
      <c r="G78" s="12"/>
      <c r="H78" s="14"/>
      <c r="I78" s="71">
        <v>55992.34</v>
      </c>
      <c r="J78" s="77" t="s">
        <v>17</v>
      </c>
      <c r="K78" s="77" t="s">
        <v>17</v>
      </c>
      <c r="L78" s="77" t="s">
        <v>17</v>
      </c>
      <c r="M78" s="76">
        <v>55992.34</v>
      </c>
      <c r="N78" s="77" t="s">
        <v>17</v>
      </c>
      <c r="O78" s="77" t="s">
        <v>17</v>
      </c>
      <c r="P78" s="12"/>
      <c r="Q78" s="13"/>
      <c r="R78" s="14"/>
      <c r="S78" s="113">
        <f>ROUND(SUM(M78:M83),2)</f>
        <v>217686.38</v>
      </c>
      <c r="T78" s="12"/>
      <c r="U78" s="13"/>
    </row>
    <row r="79" spans="1:21" ht="25.95" customHeight="1" x14ac:dyDescent="0.25">
      <c r="A79" s="4" t="s">
        <v>162</v>
      </c>
      <c r="B79" s="4" t="s">
        <v>163</v>
      </c>
      <c r="C79" s="13"/>
      <c r="D79" s="13"/>
      <c r="E79" s="14"/>
      <c r="F79" s="104"/>
      <c r="G79" s="12"/>
      <c r="H79" s="14"/>
      <c r="I79" s="71">
        <v>45080.69</v>
      </c>
      <c r="J79" s="77" t="s">
        <v>17</v>
      </c>
      <c r="K79" s="77" t="s">
        <v>17</v>
      </c>
      <c r="L79" s="77" t="s">
        <v>17</v>
      </c>
      <c r="M79" s="76">
        <v>45080.69</v>
      </c>
      <c r="N79" s="77" t="s">
        <v>17</v>
      </c>
      <c r="O79" s="77" t="s">
        <v>17</v>
      </c>
      <c r="P79" s="12"/>
      <c r="Q79" s="13"/>
      <c r="R79" s="14"/>
      <c r="S79" s="104"/>
      <c r="T79" s="12"/>
      <c r="U79" s="13"/>
    </row>
    <row r="80" spans="1:21" ht="24" customHeight="1" x14ac:dyDescent="0.25">
      <c r="A80" s="4" t="s">
        <v>164</v>
      </c>
      <c r="B80" s="4" t="s">
        <v>165</v>
      </c>
      <c r="C80" s="13"/>
      <c r="D80" s="13"/>
      <c r="E80" s="14"/>
      <c r="F80" s="104"/>
      <c r="G80" s="12"/>
      <c r="H80" s="14"/>
      <c r="I80" s="71">
        <v>94492.62</v>
      </c>
      <c r="J80" s="77" t="s">
        <v>17</v>
      </c>
      <c r="K80" s="77" t="s">
        <v>17</v>
      </c>
      <c r="L80" s="77" t="s">
        <v>17</v>
      </c>
      <c r="M80" s="76">
        <v>94492.61</v>
      </c>
      <c r="N80" s="77" t="s">
        <v>17</v>
      </c>
      <c r="O80" s="77" t="s">
        <v>17</v>
      </c>
      <c r="P80" s="12"/>
      <c r="Q80" s="13"/>
      <c r="R80" s="14"/>
      <c r="S80" s="104"/>
      <c r="T80" s="12"/>
      <c r="U80" s="13"/>
    </row>
    <row r="81" spans="1:21" ht="24" customHeight="1" x14ac:dyDescent="0.25">
      <c r="A81" s="4" t="s">
        <v>166</v>
      </c>
      <c r="B81" s="4" t="s">
        <v>167</v>
      </c>
      <c r="C81" s="13"/>
      <c r="D81" s="13"/>
      <c r="E81" s="14"/>
      <c r="F81" s="104"/>
      <c r="G81" s="12"/>
      <c r="H81" s="14"/>
      <c r="I81" s="71">
        <v>1294.02</v>
      </c>
      <c r="J81" s="77" t="s">
        <v>17</v>
      </c>
      <c r="K81" s="77" t="s">
        <v>17</v>
      </c>
      <c r="L81" s="77" t="s">
        <v>17</v>
      </c>
      <c r="M81" s="76">
        <v>1294.02</v>
      </c>
      <c r="N81" s="77" t="s">
        <v>17</v>
      </c>
      <c r="O81" s="77" t="s">
        <v>17</v>
      </c>
      <c r="P81" s="12"/>
      <c r="Q81" s="13"/>
      <c r="R81" s="14"/>
      <c r="S81" s="104"/>
      <c r="T81" s="12"/>
      <c r="U81" s="13"/>
    </row>
    <row r="82" spans="1:21" ht="24" customHeight="1" x14ac:dyDescent="0.25">
      <c r="A82" s="4" t="s">
        <v>168</v>
      </c>
      <c r="B82" s="4" t="s">
        <v>169</v>
      </c>
      <c r="C82" s="13"/>
      <c r="D82" s="13"/>
      <c r="E82" s="14"/>
      <c r="F82" s="104"/>
      <c r="G82" s="12"/>
      <c r="H82" s="14"/>
      <c r="I82" s="71">
        <v>15950.52</v>
      </c>
      <c r="J82" s="77" t="s">
        <v>17</v>
      </c>
      <c r="K82" s="77" t="s">
        <v>17</v>
      </c>
      <c r="L82" s="77" t="s">
        <v>17</v>
      </c>
      <c r="M82" s="76">
        <v>15950.52</v>
      </c>
      <c r="N82" s="77" t="s">
        <v>17</v>
      </c>
      <c r="O82" s="77" t="s">
        <v>17</v>
      </c>
      <c r="P82" s="12"/>
      <c r="Q82" s="13"/>
      <c r="R82" s="14"/>
      <c r="S82" s="104"/>
      <c r="T82" s="12"/>
      <c r="U82" s="13"/>
    </row>
    <row r="83" spans="1:21" ht="24" customHeight="1" x14ac:dyDescent="0.25">
      <c r="A83" s="4" t="s">
        <v>170</v>
      </c>
      <c r="B83" s="4" t="s">
        <v>171</v>
      </c>
      <c r="C83" s="13"/>
      <c r="D83" s="13"/>
      <c r="E83" s="14"/>
      <c r="F83" s="104"/>
      <c r="G83" s="12"/>
      <c r="H83" s="14"/>
      <c r="I83" s="71">
        <v>4876.2</v>
      </c>
      <c r="J83" s="77" t="s">
        <v>17</v>
      </c>
      <c r="K83" s="77" t="s">
        <v>17</v>
      </c>
      <c r="L83" s="77" t="s">
        <v>17</v>
      </c>
      <c r="M83" s="76">
        <v>4876.2</v>
      </c>
      <c r="N83" s="77" t="s">
        <v>17</v>
      </c>
      <c r="O83" s="77" t="s">
        <v>17</v>
      </c>
      <c r="P83" s="12"/>
      <c r="Q83" s="13"/>
      <c r="R83" s="14"/>
      <c r="S83" s="104"/>
      <c r="T83" s="12"/>
      <c r="U83" s="13"/>
    </row>
    <row r="84" spans="1:21" ht="24" customHeight="1" x14ac:dyDescent="0.25">
      <c r="A84" s="3" t="s">
        <v>172</v>
      </c>
      <c r="B84" s="3" t="s">
        <v>173</v>
      </c>
      <c r="C84" s="9"/>
      <c r="D84" s="10"/>
      <c r="E84" s="10"/>
      <c r="F84" s="28"/>
      <c r="G84" s="10"/>
      <c r="H84" s="11" t="s">
        <v>329</v>
      </c>
      <c r="I84" s="70">
        <v>85551.3</v>
      </c>
      <c r="J84" s="82"/>
      <c r="K84" s="81" t="s">
        <v>17</v>
      </c>
      <c r="L84" s="81" t="s">
        <v>17</v>
      </c>
      <c r="M84" s="81" t="s">
        <v>17</v>
      </c>
      <c r="N84" s="81" t="s">
        <v>17</v>
      </c>
      <c r="O84" s="81" t="s">
        <v>17</v>
      </c>
      <c r="P84" s="50"/>
      <c r="Q84" s="10"/>
      <c r="R84" s="10"/>
      <c r="S84" s="28"/>
      <c r="T84" s="10"/>
      <c r="U84" s="10"/>
    </row>
    <row r="85" spans="1:21" ht="39" customHeight="1" x14ac:dyDescent="0.25">
      <c r="A85" s="4" t="s">
        <v>174</v>
      </c>
      <c r="B85" s="4" t="s">
        <v>175</v>
      </c>
      <c r="C85" s="104" t="s">
        <v>358</v>
      </c>
      <c r="D85" s="12"/>
      <c r="E85" s="13"/>
      <c r="F85" s="13"/>
      <c r="G85" s="13"/>
      <c r="H85" s="14"/>
      <c r="I85" s="71">
        <v>23312.29</v>
      </c>
      <c r="J85" s="76">
        <v>23312.28</v>
      </c>
      <c r="K85" s="77" t="s">
        <v>17</v>
      </c>
      <c r="L85" s="77" t="s">
        <v>17</v>
      </c>
      <c r="M85" s="77" t="s">
        <v>17</v>
      </c>
      <c r="N85" s="77" t="s">
        <v>17</v>
      </c>
      <c r="O85" s="77" t="s">
        <v>17</v>
      </c>
      <c r="P85" s="109">
        <f>ROUND(SUM(J85:J93),2)</f>
        <v>85551.28</v>
      </c>
      <c r="Q85" s="12"/>
      <c r="R85" s="13"/>
      <c r="S85" s="13"/>
      <c r="T85" s="13"/>
      <c r="U85" s="13"/>
    </row>
    <row r="86" spans="1:21" ht="39" customHeight="1" x14ac:dyDescent="0.25">
      <c r="A86" s="4" t="s">
        <v>176</v>
      </c>
      <c r="B86" s="4" t="s">
        <v>177</v>
      </c>
      <c r="C86" s="104"/>
      <c r="D86" s="12"/>
      <c r="E86" s="13"/>
      <c r="F86" s="13"/>
      <c r="G86" s="13"/>
      <c r="H86" s="14"/>
      <c r="I86" s="71">
        <v>25125.59</v>
      </c>
      <c r="J86" s="76">
        <v>25125.58</v>
      </c>
      <c r="K86" s="77" t="s">
        <v>17</v>
      </c>
      <c r="L86" s="77" t="s">
        <v>17</v>
      </c>
      <c r="M86" s="77" t="s">
        <v>17</v>
      </c>
      <c r="N86" s="77" t="s">
        <v>17</v>
      </c>
      <c r="O86" s="77" t="s">
        <v>17</v>
      </c>
      <c r="P86" s="110"/>
      <c r="Q86" s="12"/>
      <c r="R86" s="13"/>
      <c r="S86" s="13"/>
      <c r="T86" s="13"/>
      <c r="U86" s="13"/>
    </row>
    <row r="87" spans="1:21" ht="25.95" customHeight="1" x14ac:dyDescent="0.25">
      <c r="A87" s="4" t="s">
        <v>178</v>
      </c>
      <c r="B87" s="4" t="s">
        <v>179</v>
      </c>
      <c r="C87" s="104"/>
      <c r="D87" s="12"/>
      <c r="E87" s="13"/>
      <c r="F87" s="13"/>
      <c r="G87" s="13"/>
      <c r="H87" s="14"/>
      <c r="I87" s="71">
        <v>453.6</v>
      </c>
      <c r="J87" s="76">
        <v>453.6</v>
      </c>
      <c r="K87" s="77" t="s">
        <v>17</v>
      </c>
      <c r="L87" s="77" t="s">
        <v>17</v>
      </c>
      <c r="M87" s="77" t="s">
        <v>17</v>
      </c>
      <c r="N87" s="77" t="s">
        <v>17</v>
      </c>
      <c r="O87" s="77" t="s">
        <v>17</v>
      </c>
      <c r="P87" s="110"/>
      <c r="Q87" s="12"/>
      <c r="R87" s="13"/>
      <c r="S87" s="13"/>
      <c r="T87" s="13"/>
      <c r="U87" s="13"/>
    </row>
    <row r="88" spans="1:21" ht="25.95" customHeight="1" x14ac:dyDescent="0.25">
      <c r="A88" s="4" t="s">
        <v>180</v>
      </c>
      <c r="B88" s="4" t="s">
        <v>181</v>
      </c>
      <c r="C88" s="104"/>
      <c r="D88" s="12"/>
      <c r="E88" s="13"/>
      <c r="F88" s="13"/>
      <c r="G88" s="13"/>
      <c r="H88" s="14"/>
      <c r="I88" s="71">
        <v>16624.86</v>
      </c>
      <c r="J88" s="76">
        <v>16624.86</v>
      </c>
      <c r="K88" s="77" t="s">
        <v>17</v>
      </c>
      <c r="L88" s="77" t="s">
        <v>17</v>
      </c>
      <c r="M88" s="77" t="s">
        <v>17</v>
      </c>
      <c r="N88" s="77" t="s">
        <v>17</v>
      </c>
      <c r="O88" s="77" t="s">
        <v>17</v>
      </c>
      <c r="P88" s="110"/>
      <c r="Q88" s="12"/>
      <c r="R88" s="13"/>
      <c r="S88" s="13"/>
      <c r="T88" s="13"/>
      <c r="U88" s="13"/>
    </row>
    <row r="89" spans="1:21" ht="39" customHeight="1" x14ac:dyDescent="0.25">
      <c r="A89" s="4" t="s">
        <v>182</v>
      </c>
      <c r="B89" s="4" t="s">
        <v>183</v>
      </c>
      <c r="C89" s="104"/>
      <c r="D89" s="12"/>
      <c r="E89" s="13"/>
      <c r="F89" s="13"/>
      <c r="G89" s="13"/>
      <c r="H89" s="14"/>
      <c r="I89" s="71">
        <v>7024.32</v>
      </c>
      <c r="J89" s="76">
        <v>7024.32</v>
      </c>
      <c r="K89" s="77" t="s">
        <v>17</v>
      </c>
      <c r="L89" s="77" t="s">
        <v>17</v>
      </c>
      <c r="M89" s="77" t="s">
        <v>17</v>
      </c>
      <c r="N89" s="77" t="s">
        <v>17</v>
      </c>
      <c r="O89" s="77" t="s">
        <v>17</v>
      </c>
      <c r="P89" s="110"/>
      <c r="Q89" s="12"/>
      <c r="R89" s="13"/>
      <c r="S89" s="13"/>
      <c r="T89" s="13"/>
      <c r="U89" s="13"/>
    </row>
    <row r="90" spans="1:21" ht="39" customHeight="1" x14ac:dyDescent="0.25">
      <c r="A90" s="4" t="s">
        <v>184</v>
      </c>
      <c r="B90" s="4" t="s">
        <v>185</v>
      </c>
      <c r="C90" s="104"/>
      <c r="D90" s="12"/>
      <c r="E90" s="13"/>
      <c r="F90" s="13"/>
      <c r="G90" s="13"/>
      <c r="H90" s="14"/>
      <c r="I90" s="71">
        <v>4906.8</v>
      </c>
      <c r="J90" s="76">
        <v>4906.8</v>
      </c>
      <c r="K90" s="77" t="s">
        <v>17</v>
      </c>
      <c r="L90" s="77" t="s">
        <v>17</v>
      </c>
      <c r="M90" s="77" t="s">
        <v>17</v>
      </c>
      <c r="N90" s="77" t="s">
        <v>17</v>
      </c>
      <c r="O90" s="77" t="s">
        <v>17</v>
      </c>
      <c r="P90" s="110"/>
      <c r="Q90" s="12"/>
      <c r="R90" s="13"/>
      <c r="S90" s="13"/>
      <c r="T90" s="13"/>
      <c r="U90" s="13"/>
    </row>
    <row r="91" spans="1:21" ht="25.95" customHeight="1" x14ac:dyDescent="0.25">
      <c r="A91" s="4" t="s">
        <v>186</v>
      </c>
      <c r="B91" s="4" t="s">
        <v>187</v>
      </c>
      <c r="C91" s="104"/>
      <c r="D91" s="12"/>
      <c r="E91" s="13"/>
      <c r="F91" s="13"/>
      <c r="G91" s="13"/>
      <c r="H91" s="14"/>
      <c r="I91" s="71">
        <v>77.64</v>
      </c>
      <c r="J91" s="76">
        <v>77.64</v>
      </c>
      <c r="K91" s="77" t="s">
        <v>17</v>
      </c>
      <c r="L91" s="77" t="s">
        <v>17</v>
      </c>
      <c r="M91" s="77" t="s">
        <v>17</v>
      </c>
      <c r="N91" s="77" t="s">
        <v>17</v>
      </c>
      <c r="O91" s="77" t="s">
        <v>17</v>
      </c>
      <c r="P91" s="110"/>
      <c r="Q91" s="12"/>
      <c r="R91" s="13"/>
      <c r="S91" s="13"/>
      <c r="T91" s="13"/>
      <c r="U91" s="13"/>
    </row>
    <row r="92" spans="1:21" ht="39" customHeight="1" x14ac:dyDescent="0.25">
      <c r="A92" s="4" t="s">
        <v>188</v>
      </c>
      <c r="B92" s="4" t="s">
        <v>189</v>
      </c>
      <c r="C92" s="104"/>
      <c r="D92" s="12"/>
      <c r="E92" s="13"/>
      <c r="F92" s="13"/>
      <c r="G92" s="13"/>
      <c r="H92" s="14"/>
      <c r="I92" s="71">
        <v>2457</v>
      </c>
      <c r="J92" s="76">
        <v>2457</v>
      </c>
      <c r="K92" s="77" t="s">
        <v>17</v>
      </c>
      <c r="L92" s="77" t="s">
        <v>17</v>
      </c>
      <c r="M92" s="77" t="s">
        <v>17</v>
      </c>
      <c r="N92" s="77" t="s">
        <v>17</v>
      </c>
      <c r="O92" s="77" t="s">
        <v>17</v>
      </c>
      <c r="P92" s="110"/>
      <c r="Q92" s="12"/>
      <c r="R92" s="13"/>
      <c r="S92" s="13"/>
      <c r="T92" s="13"/>
      <c r="U92" s="13"/>
    </row>
    <row r="93" spans="1:21" ht="39" customHeight="1" x14ac:dyDescent="0.25">
      <c r="A93" s="4" t="s">
        <v>190</v>
      </c>
      <c r="B93" s="4" t="s">
        <v>191</v>
      </c>
      <c r="C93" s="104"/>
      <c r="D93" s="12"/>
      <c r="E93" s="13"/>
      <c r="F93" s="13"/>
      <c r="G93" s="13"/>
      <c r="H93" s="14"/>
      <c r="I93" s="71">
        <v>5569.2</v>
      </c>
      <c r="J93" s="76">
        <v>5569.2</v>
      </c>
      <c r="K93" s="77" t="s">
        <v>17</v>
      </c>
      <c r="L93" s="77" t="s">
        <v>17</v>
      </c>
      <c r="M93" s="77" t="s">
        <v>17</v>
      </c>
      <c r="N93" s="77" t="s">
        <v>17</v>
      </c>
      <c r="O93" s="77" t="s">
        <v>17</v>
      </c>
      <c r="P93" s="110"/>
      <c r="Q93" s="12"/>
      <c r="R93" s="13"/>
      <c r="S93" s="13"/>
      <c r="T93" s="13"/>
      <c r="U93" s="13"/>
    </row>
    <row r="94" spans="1:21" ht="24" customHeight="1" x14ac:dyDescent="0.25">
      <c r="A94" s="3" t="s">
        <v>192</v>
      </c>
      <c r="B94" s="3" t="s">
        <v>193</v>
      </c>
      <c r="C94" s="27"/>
      <c r="D94" s="10"/>
      <c r="E94" s="10"/>
      <c r="F94" s="10"/>
      <c r="G94" s="10"/>
      <c r="H94" s="11" t="s">
        <v>329</v>
      </c>
      <c r="I94" s="70">
        <v>264491.46999999997</v>
      </c>
      <c r="J94" s="75"/>
      <c r="K94" s="75"/>
      <c r="L94" s="75"/>
      <c r="M94" s="81" t="s">
        <v>17</v>
      </c>
      <c r="N94" s="81" t="s">
        <v>17</v>
      </c>
      <c r="O94" s="81" t="s">
        <v>17</v>
      </c>
      <c r="P94" s="61"/>
      <c r="Q94" s="10"/>
      <c r="R94" s="10"/>
      <c r="S94" s="10"/>
      <c r="T94" s="10"/>
      <c r="U94" s="10"/>
    </row>
    <row r="95" spans="1:21" ht="24" customHeight="1" x14ac:dyDescent="0.25">
      <c r="A95" s="4" t="s">
        <v>194</v>
      </c>
      <c r="B95" s="4" t="s">
        <v>195</v>
      </c>
      <c r="C95" s="18" t="s">
        <v>359</v>
      </c>
      <c r="D95" s="15"/>
      <c r="E95" s="16"/>
      <c r="F95" s="13"/>
      <c r="G95" s="13"/>
      <c r="H95" s="14"/>
      <c r="I95" s="71">
        <v>93223.2</v>
      </c>
      <c r="J95" s="76">
        <v>93223.2</v>
      </c>
      <c r="K95" s="77"/>
      <c r="L95" s="77" t="s">
        <v>17</v>
      </c>
      <c r="M95" s="77" t="s">
        <v>17</v>
      </c>
      <c r="N95" s="77" t="s">
        <v>17</v>
      </c>
      <c r="O95" s="77" t="s">
        <v>17</v>
      </c>
      <c r="P95" s="53">
        <f>ROUND(J95,2)</f>
        <v>93223.2</v>
      </c>
      <c r="Q95" s="15"/>
      <c r="R95" s="16"/>
      <c r="S95" s="13"/>
      <c r="T95" s="13"/>
      <c r="U95" s="13"/>
    </row>
    <row r="96" spans="1:21" ht="39" customHeight="1" x14ac:dyDescent="0.25">
      <c r="A96" s="4" t="s">
        <v>196</v>
      </c>
      <c r="B96" s="4" t="s">
        <v>197</v>
      </c>
      <c r="C96" s="21"/>
      <c r="D96" s="104" t="s">
        <v>360</v>
      </c>
      <c r="E96" s="104"/>
      <c r="F96" s="12"/>
      <c r="G96" s="13"/>
      <c r="H96" s="14"/>
      <c r="I96" s="71">
        <v>22958.639999999999</v>
      </c>
      <c r="J96" s="77" t="s">
        <v>17</v>
      </c>
      <c r="K96" s="76">
        <v>22958.639999999999</v>
      </c>
      <c r="L96" s="77" t="s">
        <v>17</v>
      </c>
      <c r="M96" s="77" t="s">
        <v>17</v>
      </c>
      <c r="N96" s="77" t="s">
        <v>17</v>
      </c>
      <c r="O96" s="77" t="s">
        <v>17</v>
      </c>
      <c r="P96" s="32"/>
      <c r="Q96" s="113">
        <f>ROUND(SUM(K96:L103),2)</f>
        <v>171268.27</v>
      </c>
      <c r="R96" s="104"/>
      <c r="S96" s="12"/>
      <c r="T96" s="13"/>
      <c r="U96" s="13"/>
    </row>
    <row r="97" spans="1:21" ht="39" customHeight="1" x14ac:dyDescent="0.25">
      <c r="A97" s="4" t="s">
        <v>198</v>
      </c>
      <c r="B97" s="4" t="s">
        <v>199</v>
      </c>
      <c r="C97" s="14"/>
      <c r="D97" s="104"/>
      <c r="E97" s="104"/>
      <c r="F97" s="12"/>
      <c r="G97" s="13"/>
      <c r="H97" s="14"/>
      <c r="I97" s="71">
        <v>74320.399999999994</v>
      </c>
      <c r="J97" s="77" t="s">
        <v>17</v>
      </c>
      <c r="K97" s="76">
        <v>74320.399999999994</v>
      </c>
      <c r="L97" s="77" t="s">
        <v>17</v>
      </c>
      <c r="M97" s="77" t="s">
        <v>17</v>
      </c>
      <c r="N97" s="77" t="s">
        <v>17</v>
      </c>
      <c r="O97" s="77" t="s">
        <v>17</v>
      </c>
      <c r="P97" s="33"/>
      <c r="Q97" s="104"/>
      <c r="R97" s="104"/>
      <c r="S97" s="12"/>
      <c r="T97" s="13"/>
      <c r="U97" s="13"/>
    </row>
    <row r="98" spans="1:21" ht="39" customHeight="1" x14ac:dyDescent="0.25">
      <c r="A98" s="4" t="s">
        <v>200</v>
      </c>
      <c r="B98" s="4" t="s">
        <v>201</v>
      </c>
      <c r="C98" s="14"/>
      <c r="D98" s="104"/>
      <c r="E98" s="104"/>
      <c r="F98" s="12"/>
      <c r="G98" s="13"/>
      <c r="H98" s="14"/>
      <c r="I98" s="71">
        <v>2717.8</v>
      </c>
      <c r="J98" s="77" t="s">
        <v>17</v>
      </c>
      <c r="K98" s="76">
        <v>1358.9</v>
      </c>
      <c r="L98" s="76">
        <v>1358.9</v>
      </c>
      <c r="M98" s="77" t="s">
        <v>17</v>
      </c>
      <c r="N98" s="77" t="s">
        <v>17</v>
      </c>
      <c r="O98" s="77" t="s">
        <v>17</v>
      </c>
      <c r="P98" s="33"/>
      <c r="Q98" s="104"/>
      <c r="R98" s="104"/>
      <c r="S98" s="12"/>
      <c r="T98" s="13"/>
      <c r="U98" s="13"/>
    </row>
    <row r="99" spans="1:21" ht="39" customHeight="1" x14ac:dyDescent="0.25">
      <c r="A99" s="4" t="s">
        <v>202</v>
      </c>
      <c r="B99" s="4" t="s">
        <v>203</v>
      </c>
      <c r="C99" s="14"/>
      <c r="D99" s="104"/>
      <c r="E99" s="104"/>
      <c r="F99" s="12"/>
      <c r="G99" s="13"/>
      <c r="H99" s="14"/>
      <c r="I99" s="71">
        <v>3927.35</v>
      </c>
      <c r="J99" s="77" t="s">
        <v>17</v>
      </c>
      <c r="K99" s="76">
        <v>1963.68</v>
      </c>
      <c r="L99" s="76">
        <v>1963.67</v>
      </c>
      <c r="M99" s="77" t="s">
        <v>17</v>
      </c>
      <c r="N99" s="77" t="s">
        <v>17</v>
      </c>
      <c r="O99" s="77" t="s">
        <v>17</v>
      </c>
      <c r="P99" s="33"/>
      <c r="Q99" s="104"/>
      <c r="R99" s="104"/>
      <c r="S99" s="12"/>
      <c r="T99" s="13"/>
      <c r="U99" s="13"/>
    </row>
    <row r="100" spans="1:21" ht="39" customHeight="1" x14ac:dyDescent="0.25">
      <c r="A100" s="4" t="s">
        <v>204</v>
      </c>
      <c r="B100" s="4" t="s">
        <v>205</v>
      </c>
      <c r="C100" s="14"/>
      <c r="D100" s="104"/>
      <c r="E100" s="104"/>
      <c r="F100" s="12"/>
      <c r="G100" s="13"/>
      <c r="H100" s="14"/>
      <c r="I100" s="71">
        <v>9627.36</v>
      </c>
      <c r="J100" s="77" t="s">
        <v>17</v>
      </c>
      <c r="K100" s="76">
        <v>4813.68</v>
      </c>
      <c r="L100" s="76">
        <v>4813.68</v>
      </c>
      <c r="M100" s="77" t="s">
        <v>17</v>
      </c>
      <c r="N100" s="77" t="s">
        <v>17</v>
      </c>
      <c r="O100" s="77" t="s">
        <v>17</v>
      </c>
      <c r="P100" s="33"/>
      <c r="Q100" s="104"/>
      <c r="R100" s="104"/>
      <c r="S100" s="12"/>
      <c r="T100" s="13"/>
      <c r="U100" s="13"/>
    </row>
    <row r="101" spans="1:21" ht="39" customHeight="1" x14ac:dyDescent="0.25">
      <c r="A101" s="4" t="s">
        <v>206</v>
      </c>
      <c r="B101" s="4" t="s">
        <v>207</v>
      </c>
      <c r="C101" s="14"/>
      <c r="D101" s="104"/>
      <c r="E101" s="104"/>
      <c r="F101" s="12"/>
      <c r="G101" s="13"/>
      <c r="H101" s="14"/>
      <c r="I101" s="71">
        <v>7349.08</v>
      </c>
      <c r="J101" s="77" t="s">
        <v>17</v>
      </c>
      <c r="K101" s="76">
        <v>3674.54</v>
      </c>
      <c r="L101" s="76">
        <v>3674.54</v>
      </c>
      <c r="M101" s="77" t="s">
        <v>17</v>
      </c>
      <c r="N101" s="77" t="s">
        <v>17</v>
      </c>
      <c r="O101" s="77" t="s">
        <v>17</v>
      </c>
      <c r="P101" s="33"/>
      <c r="Q101" s="104"/>
      <c r="R101" s="104"/>
      <c r="S101" s="12"/>
      <c r="T101" s="13"/>
      <c r="U101" s="13"/>
    </row>
    <row r="102" spans="1:21" ht="39" customHeight="1" x14ac:dyDescent="0.25">
      <c r="A102" s="4" t="s">
        <v>208</v>
      </c>
      <c r="B102" s="4" t="s">
        <v>209</v>
      </c>
      <c r="C102" s="14"/>
      <c r="D102" s="104"/>
      <c r="E102" s="104"/>
      <c r="F102" s="12"/>
      <c r="G102" s="13"/>
      <c r="H102" s="14"/>
      <c r="I102" s="71">
        <v>82.56</v>
      </c>
      <c r="J102" s="77" t="s">
        <v>17</v>
      </c>
      <c r="K102" s="76">
        <v>41.28</v>
      </c>
      <c r="L102" s="76">
        <v>41.28</v>
      </c>
      <c r="M102" s="77" t="s">
        <v>17</v>
      </c>
      <c r="N102" s="77" t="s">
        <v>17</v>
      </c>
      <c r="O102" s="77" t="s">
        <v>17</v>
      </c>
      <c r="P102" s="33"/>
      <c r="Q102" s="104"/>
      <c r="R102" s="104"/>
      <c r="S102" s="12"/>
      <c r="T102" s="13"/>
      <c r="U102" s="13"/>
    </row>
    <row r="103" spans="1:21" ht="24" customHeight="1" x14ac:dyDescent="0.25">
      <c r="A103" s="4" t="s">
        <v>210</v>
      </c>
      <c r="B103" s="4" t="s">
        <v>211</v>
      </c>
      <c r="C103" s="14"/>
      <c r="D103" s="104"/>
      <c r="E103" s="104"/>
      <c r="F103" s="12"/>
      <c r="G103" s="13"/>
      <c r="H103" s="14"/>
      <c r="I103" s="71">
        <v>50285.08</v>
      </c>
      <c r="J103" s="77" t="s">
        <v>17</v>
      </c>
      <c r="K103" s="76">
        <v>25142.54</v>
      </c>
      <c r="L103" s="76">
        <v>25142.54</v>
      </c>
      <c r="M103" s="77" t="s">
        <v>17</v>
      </c>
      <c r="N103" s="77" t="s">
        <v>17</v>
      </c>
      <c r="O103" s="77" t="s">
        <v>17</v>
      </c>
      <c r="P103" s="33"/>
      <c r="Q103" s="104"/>
      <c r="R103" s="104"/>
      <c r="S103" s="12"/>
      <c r="T103" s="13"/>
      <c r="U103" s="13"/>
    </row>
    <row r="104" spans="1:21" ht="24" customHeight="1" x14ac:dyDescent="0.25">
      <c r="A104" s="3" t="s">
        <v>212</v>
      </c>
      <c r="B104" s="3" t="s">
        <v>213</v>
      </c>
      <c r="C104" s="10"/>
      <c r="D104" s="28"/>
      <c r="E104" s="28"/>
      <c r="F104" s="10"/>
      <c r="G104" s="9"/>
      <c r="H104" s="11" t="s">
        <v>329</v>
      </c>
      <c r="I104" s="70">
        <v>57502.33</v>
      </c>
      <c r="J104" s="75"/>
      <c r="K104" s="81" t="s">
        <v>17</v>
      </c>
      <c r="L104" s="75"/>
      <c r="M104" s="75"/>
      <c r="N104" s="75"/>
      <c r="O104" s="81" t="s">
        <v>17</v>
      </c>
      <c r="P104" s="55"/>
      <c r="Q104" s="28"/>
      <c r="R104" s="28"/>
      <c r="S104" s="10"/>
      <c r="T104" s="9"/>
      <c r="U104" s="10"/>
    </row>
    <row r="105" spans="1:21" ht="39" customHeight="1" x14ac:dyDescent="0.25">
      <c r="A105" s="4" t="s">
        <v>214</v>
      </c>
      <c r="B105" s="4" t="s">
        <v>215</v>
      </c>
      <c r="C105" s="13"/>
      <c r="D105" s="13"/>
      <c r="E105" s="13"/>
      <c r="F105" s="14"/>
      <c r="G105" s="104" t="s">
        <v>361</v>
      </c>
      <c r="H105" s="33"/>
      <c r="I105" s="71">
        <v>4317.12</v>
      </c>
      <c r="J105" s="77" t="s">
        <v>17</v>
      </c>
      <c r="K105" s="77" t="s">
        <v>17</v>
      </c>
      <c r="L105" s="77"/>
      <c r="M105" s="77"/>
      <c r="N105" s="76">
        <v>4317.12</v>
      </c>
      <c r="O105" s="77" t="s">
        <v>17</v>
      </c>
      <c r="P105" s="12"/>
      <c r="Q105" s="13"/>
      <c r="R105" s="13"/>
      <c r="S105" s="14"/>
      <c r="T105" s="113">
        <f>ROUND(SUM(N105:N111),2)</f>
        <v>24297.59</v>
      </c>
      <c r="U105" s="12"/>
    </row>
    <row r="106" spans="1:21" ht="25.95" customHeight="1" x14ac:dyDescent="0.25">
      <c r="A106" s="4" t="s">
        <v>216</v>
      </c>
      <c r="B106" s="4" t="s">
        <v>217</v>
      </c>
      <c r="C106" s="13"/>
      <c r="D106" s="13"/>
      <c r="E106" s="13"/>
      <c r="F106" s="14"/>
      <c r="G106" s="104"/>
      <c r="H106" s="33"/>
      <c r="I106" s="71">
        <v>1719.84</v>
      </c>
      <c r="J106" s="77" t="s">
        <v>17</v>
      </c>
      <c r="K106" s="77" t="s">
        <v>17</v>
      </c>
      <c r="L106" s="77" t="s">
        <v>17</v>
      </c>
      <c r="M106" s="77" t="s">
        <v>17</v>
      </c>
      <c r="N106" s="76">
        <v>1719.84</v>
      </c>
      <c r="O106" s="77" t="s">
        <v>17</v>
      </c>
      <c r="P106" s="12"/>
      <c r="Q106" s="13"/>
      <c r="R106" s="13"/>
      <c r="S106" s="14"/>
      <c r="T106" s="104"/>
      <c r="U106" s="12"/>
    </row>
    <row r="107" spans="1:21" ht="39" customHeight="1" x14ac:dyDescent="0.25">
      <c r="A107" s="4" t="s">
        <v>218</v>
      </c>
      <c r="B107" s="4" t="s">
        <v>219</v>
      </c>
      <c r="C107" s="13"/>
      <c r="D107" s="13"/>
      <c r="E107" s="13"/>
      <c r="F107" s="14"/>
      <c r="G107" s="104"/>
      <c r="H107" s="33"/>
      <c r="I107" s="71">
        <v>3471</v>
      </c>
      <c r="J107" s="77" t="s">
        <v>17</v>
      </c>
      <c r="K107" s="77" t="s">
        <v>17</v>
      </c>
      <c r="L107" s="77" t="s">
        <v>17</v>
      </c>
      <c r="M107" s="77" t="s">
        <v>17</v>
      </c>
      <c r="N107" s="76">
        <v>3471</v>
      </c>
      <c r="O107" s="77" t="s">
        <v>17</v>
      </c>
      <c r="P107" s="12"/>
      <c r="Q107" s="13"/>
      <c r="R107" s="13"/>
      <c r="S107" s="14"/>
      <c r="T107" s="104"/>
      <c r="U107" s="12"/>
    </row>
    <row r="108" spans="1:21" ht="39" customHeight="1" x14ac:dyDescent="0.25">
      <c r="A108" s="4" t="s">
        <v>220</v>
      </c>
      <c r="B108" s="4" t="s">
        <v>221</v>
      </c>
      <c r="C108" s="13"/>
      <c r="D108" s="13"/>
      <c r="E108" s="13"/>
      <c r="F108" s="14"/>
      <c r="G108" s="104"/>
      <c r="H108" s="33"/>
      <c r="I108" s="71">
        <v>2004.48</v>
      </c>
      <c r="J108" s="77" t="s">
        <v>17</v>
      </c>
      <c r="K108" s="77" t="s">
        <v>17</v>
      </c>
      <c r="L108" s="77" t="s">
        <v>17</v>
      </c>
      <c r="M108" s="77" t="s">
        <v>17</v>
      </c>
      <c r="N108" s="76">
        <v>2004.48</v>
      </c>
      <c r="O108" s="77" t="s">
        <v>17</v>
      </c>
      <c r="P108" s="12"/>
      <c r="Q108" s="13"/>
      <c r="R108" s="13"/>
      <c r="S108" s="14"/>
      <c r="T108" s="104"/>
      <c r="U108" s="12"/>
    </row>
    <row r="109" spans="1:21" ht="39" customHeight="1" x14ac:dyDescent="0.25">
      <c r="A109" s="4" t="s">
        <v>222</v>
      </c>
      <c r="B109" s="4" t="s">
        <v>223</v>
      </c>
      <c r="C109" s="13"/>
      <c r="D109" s="13"/>
      <c r="E109" s="13"/>
      <c r="F109" s="14"/>
      <c r="G109" s="104"/>
      <c r="H109" s="33"/>
      <c r="I109" s="71">
        <v>1026.5999999999999</v>
      </c>
      <c r="J109" s="77" t="s">
        <v>17</v>
      </c>
      <c r="K109" s="77" t="s">
        <v>17</v>
      </c>
      <c r="L109" s="77" t="s">
        <v>17</v>
      </c>
      <c r="M109" s="77" t="s">
        <v>17</v>
      </c>
      <c r="N109" s="76">
        <v>1026.5999999999999</v>
      </c>
      <c r="O109" s="77" t="s">
        <v>17</v>
      </c>
      <c r="P109" s="12"/>
      <c r="Q109" s="13"/>
      <c r="R109" s="13"/>
      <c r="S109" s="14"/>
      <c r="T109" s="104"/>
      <c r="U109" s="12"/>
    </row>
    <row r="110" spans="1:21" ht="39" customHeight="1" x14ac:dyDescent="0.25">
      <c r="A110" s="4" t="s">
        <v>224</v>
      </c>
      <c r="B110" s="4" t="s">
        <v>225</v>
      </c>
      <c r="C110" s="13"/>
      <c r="D110" s="13"/>
      <c r="E110" s="13"/>
      <c r="F110" s="14"/>
      <c r="G110" s="104"/>
      <c r="H110" s="33"/>
      <c r="I110" s="71">
        <v>5263.55</v>
      </c>
      <c r="J110" s="77" t="s">
        <v>17</v>
      </c>
      <c r="K110" s="77" t="s">
        <v>17</v>
      </c>
      <c r="L110" s="77" t="s">
        <v>17</v>
      </c>
      <c r="M110" s="77" t="s">
        <v>17</v>
      </c>
      <c r="N110" s="76">
        <v>5263.55</v>
      </c>
      <c r="O110" s="77" t="s">
        <v>17</v>
      </c>
      <c r="P110" s="12"/>
      <c r="Q110" s="13"/>
      <c r="R110" s="13"/>
      <c r="S110" s="14"/>
      <c r="T110" s="104"/>
      <c r="U110" s="12"/>
    </row>
    <row r="111" spans="1:21" ht="39" customHeight="1" x14ac:dyDescent="0.25">
      <c r="A111" s="4" t="s">
        <v>226</v>
      </c>
      <c r="B111" s="4" t="s">
        <v>227</v>
      </c>
      <c r="C111" s="13"/>
      <c r="D111" s="13"/>
      <c r="E111" s="13"/>
      <c r="F111" s="17"/>
      <c r="G111" s="104"/>
      <c r="H111" s="33"/>
      <c r="I111" s="71">
        <v>6495</v>
      </c>
      <c r="J111" s="77" t="s">
        <v>17</v>
      </c>
      <c r="K111" s="77" t="s">
        <v>17</v>
      </c>
      <c r="L111" s="77" t="s">
        <v>17</v>
      </c>
      <c r="M111" s="77" t="s">
        <v>17</v>
      </c>
      <c r="N111" s="76">
        <v>6495</v>
      </c>
      <c r="O111" s="77" t="s">
        <v>17</v>
      </c>
      <c r="P111" s="12"/>
      <c r="Q111" s="13"/>
      <c r="R111" s="13"/>
      <c r="S111" s="17"/>
      <c r="T111" s="104"/>
      <c r="U111" s="12"/>
    </row>
    <row r="112" spans="1:21" ht="39" customHeight="1" x14ac:dyDescent="0.25">
      <c r="A112" s="4" t="s">
        <v>228</v>
      </c>
      <c r="B112" s="4" t="s">
        <v>229</v>
      </c>
      <c r="C112" s="13"/>
      <c r="D112" s="13"/>
      <c r="E112" s="14"/>
      <c r="F112" s="104" t="s">
        <v>362</v>
      </c>
      <c r="G112" s="19"/>
      <c r="H112" s="14"/>
      <c r="I112" s="71">
        <v>3236.64</v>
      </c>
      <c r="J112" s="77" t="s">
        <v>17</v>
      </c>
      <c r="K112" s="77" t="s">
        <v>17</v>
      </c>
      <c r="L112" s="76">
        <v>3236.64</v>
      </c>
      <c r="M112" s="77" t="s">
        <v>17</v>
      </c>
      <c r="N112" s="77" t="s">
        <v>17</v>
      </c>
      <c r="O112" s="77" t="s">
        <v>17</v>
      </c>
      <c r="P112" s="12"/>
      <c r="Q112" s="13"/>
      <c r="R112" s="14"/>
      <c r="S112" s="113">
        <f>ROUND(SUM(L112:L113),2)</f>
        <v>6341.79</v>
      </c>
      <c r="T112" s="19"/>
      <c r="U112" s="13"/>
    </row>
    <row r="113" spans="1:21" ht="25.95" customHeight="1" x14ac:dyDescent="0.25">
      <c r="A113" s="4" t="s">
        <v>230</v>
      </c>
      <c r="B113" s="4" t="s">
        <v>231</v>
      </c>
      <c r="C113" s="16"/>
      <c r="D113" s="13"/>
      <c r="E113" s="14"/>
      <c r="F113" s="104"/>
      <c r="G113" s="12"/>
      <c r="H113" s="14"/>
      <c r="I113" s="71">
        <v>3105.15</v>
      </c>
      <c r="J113" s="77" t="s">
        <v>17</v>
      </c>
      <c r="K113" s="77" t="s">
        <v>17</v>
      </c>
      <c r="L113" s="76">
        <v>3105.15</v>
      </c>
      <c r="M113" s="77" t="s">
        <v>17</v>
      </c>
      <c r="N113" s="77" t="s">
        <v>17</v>
      </c>
      <c r="O113" s="77" t="s">
        <v>17</v>
      </c>
      <c r="P113" s="15"/>
      <c r="Q113" s="13"/>
      <c r="R113" s="14"/>
      <c r="S113" s="104"/>
      <c r="T113" s="12"/>
      <c r="U113" s="13"/>
    </row>
    <row r="114" spans="1:21" ht="39" customHeight="1" x14ac:dyDescent="0.25">
      <c r="A114" s="4" t="s">
        <v>232</v>
      </c>
      <c r="B114" s="4" t="s">
        <v>233</v>
      </c>
      <c r="C114" s="104" t="s">
        <v>363</v>
      </c>
      <c r="D114" s="12"/>
      <c r="E114" s="13"/>
      <c r="F114" s="20"/>
      <c r="G114" s="13"/>
      <c r="H114" s="14"/>
      <c r="I114" s="71">
        <v>4176.8</v>
      </c>
      <c r="J114" s="76">
        <v>4176.8</v>
      </c>
      <c r="K114" s="77" t="s">
        <v>17</v>
      </c>
      <c r="L114" s="77"/>
      <c r="M114" s="77" t="s">
        <v>17</v>
      </c>
      <c r="N114" s="77" t="s">
        <v>17</v>
      </c>
      <c r="O114" s="77" t="s">
        <v>17</v>
      </c>
      <c r="P114" s="109">
        <f>ROUND(SUM(J114:J124),2)</f>
        <v>11497.93</v>
      </c>
      <c r="Q114" s="12"/>
      <c r="R114" s="13"/>
      <c r="S114" s="20"/>
      <c r="T114" s="13"/>
      <c r="U114" s="13"/>
    </row>
    <row r="115" spans="1:21" ht="52.05" customHeight="1" x14ac:dyDescent="0.25">
      <c r="A115" s="4" t="s">
        <v>234</v>
      </c>
      <c r="B115" s="4" t="s">
        <v>235</v>
      </c>
      <c r="C115" s="104"/>
      <c r="D115" s="12"/>
      <c r="E115" s="13"/>
      <c r="F115" s="13"/>
      <c r="G115" s="13"/>
      <c r="H115" s="14"/>
      <c r="I115" s="71">
        <v>438.24</v>
      </c>
      <c r="J115" s="76">
        <v>438.23</v>
      </c>
      <c r="K115" s="77" t="s">
        <v>17</v>
      </c>
      <c r="L115" s="77" t="s">
        <v>17</v>
      </c>
      <c r="M115" s="77" t="s">
        <v>17</v>
      </c>
      <c r="N115" s="77" t="s">
        <v>17</v>
      </c>
      <c r="O115" s="77" t="s">
        <v>17</v>
      </c>
      <c r="P115" s="110"/>
      <c r="Q115" s="12"/>
      <c r="R115" s="13"/>
      <c r="S115" s="13"/>
      <c r="T115" s="13"/>
      <c r="U115" s="13"/>
    </row>
    <row r="116" spans="1:21" ht="39" customHeight="1" x14ac:dyDescent="0.25">
      <c r="A116" s="4" t="s">
        <v>236</v>
      </c>
      <c r="B116" s="4" t="s">
        <v>237</v>
      </c>
      <c r="C116" s="104"/>
      <c r="D116" s="12"/>
      <c r="E116" s="13"/>
      <c r="F116" s="13"/>
      <c r="G116" s="13"/>
      <c r="H116" s="14"/>
      <c r="I116" s="71">
        <v>1036.9000000000001</v>
      </c>
      <c r="J116" s="76">
        <v>1036.9000000000001</v>
      </c>
      <c r="K116" s="77" t="s">
        <v>17</v>
      </c>
      <c r="L116" s="77" t="s">
        <v>17</v>
      </c>
      <c r="M116" s="77" t="s">
        <v>17</v>
      </c>
      <c r="N116" s="77" t="s">
        <v>17</v>
      </c>
      <c r="O116" s="77" t="s">
        <v>17</v>
      </c>
      <c r="P116" s="110"/>
      <c r="Q116" s="12"/>
      <c r="R116" s="13"/>
      <c r="S116" s="13"/>
      <c r="T116" s="13"/>
      <c r="U116" s="13"/>
    </row>
    <row r="117" spans="1:21" ht="39" customHeight="1" x14ac:dyDescent="0.25">
      <c r="A117" s="4" t="s">
        <v>238</v>
      </c>
      <c r="B117" s="4" t="s">
        <v>239</v>
      </c>
      <c r="C117" s="104"/>
      <c r="D117" s="12"/>
      <c r="E117" s="13"/>
      <c r="F117" s="13"/>
      <c r="G117" s="13"/>
      <c r="H117" s="14"/>
      <c r="I117" s="71">
        <v>199.8</v>
      </c>
      <c r="J117" s="76">
        <v>199.8</v>
      </c>
      <c r="K117" s="77" t="s">
        <v>17</v>
      </c>
      <c r="L117" s="77" t="s">
        <v>17</v>
      </c>
      <c r="M117" s="77" t="s">
        <v>17</v>
      </c>
      <c r="N117" s="77" t="s">
        <v>17</v>
      </c>
      <c r="O117" s="77" t="s">
        <v>17</v>
      </c>
      <c r="P117" s="110"/>
      <c r="Q117" s="12"/>
      <c r="R117" s="13"/>
      <c r="S117" s="13"/>
      <c r="T117" s="13"/>
      <c r="U117" s="13"/>
    </row>
    <row r="118" spans="1:21" ht="39" customHeight="1" x14ac:dyDescent="0.25">
      <c r="A118" s="4" t="s">
        <v>240</v>
      </c>
      <c r="B118" s="4" t="s">
        <v>241</v>
      </c>
      <c r="C118" s="104"/>
      <c r="D118" s="12"/>
      <c r="E118" s="13"/>
      <c r="F118" s="13"/>
      <c r="G118" s="13"/>
      <c r="H118" s="14"/>
      <c r="I118" s="71">
        <v>792</v>
      </c>
      <c r="J118" s="76">
        <v>792</v>
      </c>
      <c r="K118" s="77" t="s">
        <v>17</v>
      </c>
      <c r="L118" s="77" t="s">
        <v>17</v>
      </c>
      <c r="M118" s="77" t="s">
        <v>17</v>
      </c>
      <c r="N118" s="77" t="s">
        <v>17</v>
      </c>
      <c r="O118" s="77" t="s">
        <v>17</v>
      </c>
      <c r="P118" s="110"/>
      <c r="Q118" s="12"/>
      <c r="R118" s="13"/>
      <c r="S118" s="13"/>
      <c r="T118" s="13"/>
      <c r="U118" s="13"/>
    </row>
    <row r="119" spans="1:21" ht="39" customHeight="1" x14ac:dyDescent="0.25">
      <c r="A119" s="4" t="s">
        <v>242</v>
      </c>
      <c r="B119" s="4" t="s">
        <v>243</v>
      </c>
      <c r="C119" s="104"/>
      <c r="D119" s="12"/>
      <c r="E119" s="13"/>
      <c r="F119" s="13"/>
      <c r="G119" s="13"/>
      <c r="H119" s="14"/>
      <c r="I119" s="71">
        <v>191.76</v>
      </c>
      <c r="J119" s="76">
        <v>191.76</v>
      </c>
      <c r="K119" s="77" t="s">
        <v>17</v>
      </c>
      <c r="L119" s="77" t="s">
        <v>17</v>
      </c>
      <c r="M119" s="77" t="s">
        <v>17</v>
      </c>
      <c r="N119" s="77" t="s">
        <v>17</v>
      </c>
      <c r="O119" s="77" t="s">
        <v>17</v>
      </c>
      <c r="P119" s="110"/>
      <c r="Q119" s="12"/>
      <c r="R119" s="13"/>
      <c r="S119" s="13"/>
      <c r="T119" s="13"/>
      <c r="U119" s="13"/>
    </row>
    <row r="120" spans="1:21" ht="39" customHeight="1" x14ac:dyDescent="0.25">
      <c r="A120" s="4" t="s">
        <v>244</v>
      </c>
      <c r="B120" s="4" t="s">
        <v>245</v>
      </c>
      <c r="C120" s="104"/>
      <c r="D120" s="12"/>
      <c r="E120" s="13"/>
      <c r="F120" s="13"/>
      <c r="G120" s="13"/>
      <c r="H120" s="14"/>
      <c r="I120" s="71">
        <v>187.53</v>
      </c>
      <c r="J120" s="76">
        <v>187.53</v>
      </c>
      <c r="K120" s="77" t="s">
        <v>17</v>
      </c>
      <c r="L120" s="77" t="s">
        <v>17</v>
      </c>
      <c r="M120" s="77" t="s">
        <v>17</v>
      </c>
      <c r="N120" s="77" t="s">
        <v>17</v>
      </c>
      <c r="O120" s="77" t="s">
        <v>17</v>
      </c>
      <c r="P120" s="110"/>
      <c r="Q120" s="12"/>
      <c r="R120" s="13"/>
      <c r="S120" s="13"/>
      <c r="T120" s="13"/>
      <c r="U120" s="13"/>
    </row>
    <row r="121" spans="1:21" ht="39" customHeight="1" x14ac:dyDescent="0.25">
      <c r="A121" s="4" t="s">
        <v>246</v>
      </c>
      <c r="B121" s="4" t="s">
        <v>247</v>
      </c>
      <c r="C121" s="104"/>
      <c r="D121" s="12"/>
      <c r="E121" s="13"/>
      <c r="F121" s="13"/>
      <c r="G121" s="13"/>
      <c r="H121" s="14"/>
      <c r="I121" s="71">
        <v>2126.9299999999998</v>
      </c>
      <c r="J121" s="76">
        <v>2126.9299999999998</v>
      </c>
      <c r="K121" s="77" t="s">
        <v>17</v>
      </c>
      <c r="L121" s="77" t="s">
        <v>17</v>
      </c>
      <c r="M121" s="77" t="s">
        <v>17</v>
      </c>
      <c r="N121" s="77" t="s">
        <v>17</v>
      </c>
      <c r="O121" s="77" t="s">
        <v>17</v>
      </c>
      <c r="P121" s="110"/>
      <c r="Q121" s="12"/>
      <c r="R121" s="13"/>
      <c r="S121" s="13"/>
      <c r="T121" s="13"/>
      <c r="U121" s="13"/>
    </row>
    <row r="122" spans="1:21" ht="39" customHeight="1" x14ac:dyDescent="0.25">
      <c r="A122" s="4" t="s">
        <v>248</v>
      </c>
      <c r="B122" s="4" t="s">
        <v>249</v>
      </c>
      <c r="C122" s="104"/>
      <c r="D122" s="12"/>
      <c r="E122" s="16"/>
      <c r="F122" s="16"/>
      <c r="G122" s="13"/>
      <c r="H122" s="14"/>
      <c r="I122" s="71">
        <v>832.2</v>
      </c>
      <c r="J122" s="76">
        <v>832.2</v>
      </c>
      <c r="K122" s="77" t="s">
        <v>17</v>
      </c>
      <c r="L122" s="77" t="s">
        <v>17</v>
      </c>
      <c r="M122" s="77" t="s">
        <v>17</v>
      </c>
      <c r="N122" s="77" t="s">
        <v>17</v>
      </c>
      <c r="O122" s="77" t="s">
        <v>17</v>
      </c>
      <c r="P122" s="110"/>
      <c r="Q122" s="12"/>
      <c r="R122" s="16"/>
      <c r="S122" s="16"/>
      <c r="T122" s="13"/>
      <c r="U122" s="13"/>
    </row>
    <row r="123" spans="1:21" ht="25.95" customHeight="1" x14ac:dyDescent="0.25">
      <c r="A123" s="4" t="s">
        <v>250</v>
      </c>
      <c r="B123" s="4" t="s">
        <v>251</v>
      </c>
      <c r="C123" s="104"/>
      <c r="D123" s="33"/>
      <c r="E123" s="104" t="s">
        <v>364</v>
      </c>
      <c r="F123" s="104"/>
      <c r="G123" s="12"/>
      <c r="H123" s="14"/>
      <c r="I123" s="71">
        <v>655.34</v>
      </c>
      <c r="J123" s="77"/>
      <c r="K123" s="77" t="s">
        <v>17</v>
      </c>
      <c r="L123" s="76">
        <v>655.34</v>
      </c>
      <c r="M123" s="77" t="s">
        <v>17</v>
      </c>
      <c r="N123" s="77" t="s">
        <v>17</v>
      </c>
      <c r="O123" s="77" t="s">
        <v>17</v>
      </c>
      <c r="P123" s="110"/>
      <c r="Q123" s="33"/>
      <c r="R123" s="113">
        <f>ROUND(SUM(L123:M127),2)</f>
        <v>15365.01</v>
      </c>
      <c r="S123" s="104"/>
      <c r="T123" s="12"/>
      <c r="U123" s="13"/>
    </row>
    <row r="124" spans="1:21" ht="39" customHeight="1" x14ac:dyDescent="0.25">
      <c r="A124" s="4" t="s">
        <v>252</v>
      </c>
      <c r="B124" s="4" t="s">
        <v>253</v>
      </c>
      <c r="C124" s="104"/>
      <c r="D124" s="33"/>
      <c r="E124" s="104"/>
      <c r="F124" s="104"/>
      <c r="G124" s="12"/>
      <c r="H124" s="14"/>
      <c r="I124" s="71">
        <v>1515.78</v>
      </c>
      <c r="J124" s="76">
        <v>1515.78</v>
      </c>
      <c r="K124" s="77" t="s">
        <v>17</v>
      </c>
      <c r="L124" s="77"/>
      <c r="M124" s="77" t="s">
        <v>17</v>
      </c>
      <c r="N124" s="77" t="s">
        <v>17</v>
      </c>
      <c r="O124" s="77" t="s">
        <v>17</v>
      </c>
      <c r="P124" s="110"/>
      <c r="Q124" s="33"/>
      <c r="R124" s="104"/>
      <c r="S124" s="104"/>
      <c r="T124" s="12"/>
      <c r="U124" s="13"/>
    </row>
    <row r="125" spans="1:21" ht="24" customHeight="1" x14ac:dyDescent="0.25">
      <c r="A125" s="4" t="s">
        <v>254</v>
      </c>
      <c r="B125" s="4" t="s">
        <v>255</v>
      </c>
      <c r="C125" s="37"/>
      <c r="D125" s="14"/>
      <c r="E125" s="104"/>
      <c r="F125" s="104"/>
      <c r="G125" s="12"/>
      <c r="H125" s="14"/>
      <c r="I125" s="71">
        <v>5038.5</v>
      </c>
      <c r="J125" s="77" t="s">
        <v>17</v>
      </c>
      <c r="K125" s="77" t="s">
        <v>17</v>
      </c>
      <c r="L125" s="77" t="s">
        <v>17</v>
      </c>
      <c r="M125" s="76">
        <v>5038.5</v>
      </c>
      <c r="N125" s="77" t="s">
        <v>17</v>
      </c>
      <c r="O125" s="77" t="s">
        <v>17</v>
      </c>
      <c r="P125" s="62"/>
      <c r="Q125" s="14"/>
      <c r="R125" s="104"/>
      <c r="S125" s="104"/>
      <c r="T125" s="12"/>
      <c r="U125" s="13"/>
    </row>
    <row r="126" spans="1:21" ht="24" customHeight="1" x14ac:dyDescent="0.25">
      <c r="A126" s="4" t="s">
        <v>256</v>
      </c>
      <c r="B126" s="4" t="s">
        <v>257</v>
      </c>
      <c r="C126" s="13"/>
      <c r="D126" s="14"/>
      <c r="E126" s="104"/>
      <c r="F126" s="104"/>
      <c r="G126" s="12"/>
      <c r="H126" s="14"/>
      <c r="I126" s="71">
        <v>6988.01</v>
      </c>
      <c r="J126" s="77" t="s">
        <v>17</v>
      </c>
      <c r="K126" s="77" t="s">
        <v>17</v>
      </c>
      <c r="L126" s="77" t="s">
        <v>17</v>
      </c>
      <c r="M126" s="76">
        <v>6988.01</v>
      </c>
      <c r="N126" s="77" t="s">
        <v>17</v>
      </c>
      <c r="O126" s="77" t="s">
        <v>17</v>
      </c>
      <c r="P126" s="12"/>
      <c r="Q126" s="14"/>
      <c r="R126" s="104"/>
      <c r="S126" s="104"/>
      <c r="T126" s="12"/>
      <c r="U126" s="13"/>
    </row>
    <row r="127" spans="1:21" ht="52.05" customHeight="1" x14ac:dyDescent="0.25">
      <c r="A127" s="4" t="s">
        <v>258</v>
      </c>
      <c r="B127" s="4" t="s">
        <v>259</v>
      </c>
      <c r="C127" s="13"/>
      <c r="D127" s="14"/>
      <c r="E127" s="104"/>
      <c r="F127" s="104"/>
      <c r="G127" s="12"/>
      <c r="H127" s="14"/>
      <c r="I127" s="71">
        <v>2683.16</v>
      </c>
      <c r="J127" s="77" t="s">
        <v>17</v>
      </c>
      <c r="K127" s="77" t="s">
        <v>17</v>
      </c>
      <c r="L127" s="77" t="s">
        <v>17</v>
      </c>
      <c r="M127" s="76">
        <v>2683.16</v>
      </c>
      <c r="N127" s="77" t="s">
        <v>17</v>
      </c>
      <c r="O127" s="77" t="s">
        <v>17</v>
      </c>
      <c r="P127" s="12"/>
      <c r="Q127" s="14"/>
      <c r="R127" s="104"/>
      <c r="S127" s="104"/>
      <c r="T127" s="12"/>
      <c r="U127" s="13"/>
    </row>
    <row r="128" spans="1:21" ht="24" customHeight="1" x14ac:dyDescent="0.25">
      <c r="A128" s="3" t="s">
        <v>260</v>
      </c>
      <c r="B128" s="3" t="s">
        <v>261</v>
      </c>
      <c r="C128" s="10"/>
      <c r="D128" s="10"/>
      <c r="E128" s="27"/>
      <c r="F128" s="27"/>
      <c r="G128" s="10"/>
      <c r="H128" s="11" t="s">
        <v>329</v>
      </c>
      <c r="I128" s="70">
        <v>118519.39</v>
      </c>
      <c r="J128" s="81" t="s">
        <v>17</v>
      </c>
      <c r="K128" s="81" t="s">
        <v>17</v>
      </c>
      <c r="L128" s="75"/>
      <c r="M128" s="75"/>
      <c r="N128" s="81" t="s">
        <v>17</v>
      </c>
      <c r="O128" s="75"/>
      <c r="P128" s="55"/>
      <c r="Q128" s="10"/>
      <c r="R128" s="27"/>
      <c r="S128" s="27"/>
      <c r="T128" s="10"/>
      <c r="U128" s="10"/>
    </row>
    <row r="129" spans="1:21" ht="25.95" customHeight="1" x14ac:dyDescent="0.25">
      <c r="A129" s="4" t="s">
        <v>262</v>
      </c>
      <c r="B129" s="4" t="s">
        <v>263</v>
      </c>
      <c r="C129" s="13"/>
      <c r="D129" s="14"/>
      <c r="E129" s="104" t="s">
        <v>365</v>
      </c>
      <c r="F129" s="104"/>
      <c r="G129" s="12"/>
      <c r="H129" s="14"/>
      <c r="I129" s="71">
        <v>48556</v>
      </c>
      <c r="J129" s="77" t="s">
        <v>17</v>
      </c>
      <c r="K129" s="77" t="s">
        <v>17</v>
      </c>
      <c r="L129" s="76">
        <v>24278</v>
      </c>
      <c r="M129" s="76">
        <v>24278</v>
      </c>
      <c r="N129" s="77" t="s">
        <v>17</v>
      </c>
      <c r="O129" s="77" t="s">
        <v>17</v>
      </c>
      <c r="P129" s="12"/>
      <c r="Q129" s="14"/>
      <c r="R129" s="113">
        <f>ROUND(SUM(L129:M133),2)</f>
        <v>69883.3</v>
      </c>
      <c r="S129" s="104"/>
      <c r="T129" s="12"/>
      <c r="U129" s="13"/>
    </row>
    <row r="130" spans="1:21" ht="25.95" customHeight="1" x14ac:dyDescent="0.25">
      <c r="A130" s="4" t="s">
        <v>264</v>
      </c>
      <c r="B130" s="4" t="s">
        <v>265</v>
      </c>
      <c r="C130" s="13"/>
      <c r="D130" s="14"/>
      <c r="E130" s="104"/>
      <c r="F130" s="104"/>
      <c r="G130" s="12"/>
      <c r="H130" s="14"/>
      <c r="I130" s="71">
        <v>6083</v>
      </c>
      <c r="J130" s="77" t="s">
        <v>17</v>
      </c>
      <c r="K130" s="77" t="s">
        <v>17</v>
      </c>
      <c r="L130" s="76">
        <v>3041.5</v>
      </c>
      <c r="M130" s="76">
        <v>3041.5</v>
      </c>
      <c r="N130" s="77" t="s">
        <v>17</v>
      </c>
      <c r="O130" s="77" t="s">
        <v>17</v>
      </c>
      <c r="P130" s="12"/>
      <c r="Q130" s="14"/>
      <c r="R130" s="104"/>
      <c r="S130" s="104"/>
      <c r="T130" s="12"/>
      <c r="U130" s="13"/>
    </row>
    <row r="131" spans="1:21" ht="25.95" customHeight="1" x14ac:dyDescent="0.25">
      <c r="A131" s="4" t="s">
        <v>266</v>
      </c>
      <c r="B131" s="4" t="s">
        <v>267</v>
      </c>
      <c r="C131" s="13"/>
      <c r="D131" s="14"/>
      <c r="E131" s="104"/>
      <c r="F131" s="104"/>
      <c r="G131" s="12"/>
      <c r="H131" s="14"/>
      <c r="I131" s="71">
        <v>1851.3</v>
      </c>
      <c r="J131" s="77" t="s">
        <v>17</v>
      </c>
      <c r="K131" s="77" t="s">
        <v>17</v>
      </c>
      <c r="L131" s="76">
        <v>925.65</v>
      </c>
      <c r="M131" s="76">
        <v>925.65</v>
      </c>
      <c r="N131" s="77" t="s">
        <v>17</v>
      </c>
      <c r="O131" s="77" t="s">
        <v>17</v>
      </c>
      <c r="P131" s="12"/>
      <c r="Q131" s="14"/>
      <c r="R131" s="104"/>
      <c r="S131" s="104"/>
      <c r="T131" s="12"/>
      <c r="U131" s="13"/>
    </row>
    <row r="132" spans="1:21" ht="25.95" customHeight="1" x14ac:dyDescent="0.25">
      <c r="A132" s="4" t="s">
        <v>268</v>
      </c>
      <c r="B132" s="4" t="s">
        <v>269</v>
      </c>
      <c r="C132" s="13"/>
      <c r="D132" s="14"/>
      <c r="E132" s="104"/>
      <c r="F132" s="104"/>
      <c r="G132" s="12"/>
      <c r="H132" s="14"/>
      <c r="I132" s="71">
        <v>4018</v>
      </c>
      <c r="J132" s="77" t="s">
        <v>17</v>
      </c>
      <c r="K132" s="77" t="s">
        <v>17</v>
      </c>
      <c r="L132" s="76">
        <v>2009</v>
      </c>
      <c r="M132" s="76">
        <v>2009</v>
      </c>
      <c r="N132" s="77" t="s">
        <v>17</v>
      </c>
      <c r="O132" s="77" t="s">
        <v>17</v>
      </c>
      <c r="P132" s="12"/>
      <c r="Q132" s="14"/>
      <c r="R132" s="104"/>
      <c r="S132" s="104"/>
      <c r="T132" s="12"/>
      <c r="U132" s="13"/>
    </row>
    <row r="133" spans="1:21" ht="25.95" customHeight="1" x14ac:dyDescent="0.25">
      <c r="A133" s="4" t="s">
        <v>270</v>
      </c>
      <c r="B133" s="4" t="s">
        <v>271</v>
      </c>
      <c r="C133" s="13"/>
      <c r="D133" s="14"/>
      <c r="E133" s="104"/>
      <c r="F133" s="104"/>
      <c r="G133" s="12"/>
      <c r="H133" s="14"/>
      <c r="I133" s="71">
        <v>9375</v>
      </c>
      <c r="J133" s="77" t="s">
        <v>17</v>
      </c>
      <c r="K133" s="77" t="s">
        <v>17</v>
      </c>
      <c r="L133" s="76">
        <v>4687.5</v>
      </c>
      <c r="M133" s="76">
        <v>4687.5</v>
      </c>
      <c r="N133" s="77" t="s">
        <v>17</v>
      </c>
      <c r="O133" s="77" t="s">
        <v>17</v>
      </c>
      <c r="P133" s="12"/>
      <c r="Q133" s="14"/>
      <c r="R133" s="104"/>
      <c r="S133" s="104"/>
      <c r="T133" s="12"/>
      <c r="U133" s="13"/>
    </row>
    <row r="134" spans="1:21" ht="39" customHeight="1" x14ac:dyDescent="0.25">
      <c r="A134" s="4" t="s">
        <v>272</v>
      </c>
      <c r="B134" s="4" t="s">
        <v>273</v>
      </c>
      <c r="C134" s="13"/>
      <c r="D134" s="13"/>
      <c r="E134" s="21"/>
      <c r="F134" s="104" t="s">
        <v>366</v>
      </c>
      <c r="G134" s="12"/>
      <c r="H134" s="14"/>
      <c r="I134" s="71">
        <v>367.74</v>
      </c>
      <c r="J134" s="77" t="s">
        <v>17</v>
      </c>
      <c r="K134" s="77" t="s">
        <v>17</v>
      </c>
      <c r="L134" s="77" t="s">
        <v>17</v>
      </c>
      <c r="M134" s="76">
        <v>367.74</v>
      </c>
      <c r="N134" s="77" t="s">
        <v>17</v>
      </c>
      <c r="O134" s="77" t="s">
        <v>17</v>
      </c>
      <c r="P134" s="12"/>
      <c r="Q134" s="13"/>
      <c r="R134" s="21"/>
      <c r="S134" s="113">
        <f>ROUND(SUM(M134:M136),2)</f>
        <v>704.17</v>
      </c>
      <c r="T134" s="12"/>
      <c r="U134" s="13"/>
    </row>
    <row r="135" spans="1:21" ht="39" customHeight="1" x14ac:dyDescent="0.25">
      <c r="A135" s="4" t="s">
        <v>274</v>
      </c>
      <c r="B135" s="4" t="s">
        <v>275</v>
      </c>
      <c r="C135" s="13"/>
      <c r="D135" s="13"/>
      <c r="E135" s="14"/>
      <c r="F135" s="104"/>
      <c r="G135" s="12"/>
      <c r="H135" s="14"/>
      <c r="I135" s="71">
        <v>199.08</v>
      </c>
      <c r="J135" s="77" t="s">
        <v>17</v>
      </c>
      <c r="K135" s="77" t="s">
        <v>17</v>
      </c>
      <c r="L135" s="77" t="s">
        <v>17</v>
      </c>
      <c r="M135" s="76">
        <v>199.08</v>
      </c>
      <c r="N135" s="77" t="s">
        <v>17</v>
      </c>
      <c r="O135" s="77" t="s">
        <v>17</v>
      </c>
      <c r="P135" s="12"/>
      <c r="Q135" s="13"/>
      <c r="R135" s="14"/>
      <c r="S135" s="104"/>
      <c r="T135" s="12"/>
      <c r="U135" s="13"/>
    </row>
    <row r="136" spans="1:21" ht="39" customHeight="1" x14ac:dyDescent="0.25">
      <c r="A136" s="4" t="s">
        <v>276</v>
      </c>
      <c r="B136" s="4" t="s">
        <v>277</v>
      </c>
      <c r="C136" s="13"/>
      <c r="D136" s="13"/>
      <c r="E136" s="17"/>
      <c r="F136" s="108"/>
      <c r="G136" s="12"/>
      <c r="H136" s="14"/>
      <c r="I136" s="71">
        <v>137.36000000000001</v>
      </c>
      <c r="J136" s="77" t="s">
        <v>17</v>
      </c>
      <c r="K136" s="77" t="s">
        <v>17</v>
      </c>
      <c r="L136" s="77" t="s">
        <v>17</v>
      </c>
      <c r="M136" s="76">
        <v>137.35</v>
      </c>
      <c r="N136" s="77" t="s">
        <v>17</v>
      </c>
      <c r="O136" s="77" t="s">
        <v>17</v>
      </c>
      <c r="P136" s="12"/>
      <c r="Q136" s="13"/>
      <c r="R136" s="17"/>
      <c r="S136" s="108"/>
      <c r="T136" s="12"/>
      <c r="U136" s="13"/>
    </row>
    <row r="137" spans="1:21" ht="52.05" customHeight="1" x14ac:dyDescent="0.25">
      <c r="A137" s="4" t="s">
        <v>278</v>
      </c>
      <c r="B137" s="4" t="s">
        <v>279</v>
      </c>
      <c r="C137" s="13"/>
      <c r="D137" s="14"/>
      <c r="E137" s="104" t="s">
        <v>367</v>
      </c>
      <c r="F137" s="104"/>
      <c r="G137" s="12"/>
      <c r="H137" s="14"/>
      <c r="I137" s="71">
        <v>3721.2</v>
      </c>
      <c r="J137" s="77" t="s">
        <v>17</v>
      </c>
      <c r="K137" s="77" t="s">
        <v>17</v>
      </c>
      <c r="L137" s="76">
        <v>3721.2</v>
      </c>
      <c r="M137" s="77"/>
      <c r="N137" s="77" t="s">
        <v>17</v>
      </c>
      <c r="O137" s="77" t="s">
        <v>17</v>
      </c>
      <c r="P137" s="12"/>
      <c r="Q137" s="14"/>
      <c r="R137" s="113">
        <f>ROUND(SUM(L137:M142),2)</f>
        <v>30864.68</v>
      </c>
      <c r="S137" s="104"/>
      <c r="T137" s="12"/>
      <c r="U137" s="13"/>
    </row>
    <row r="138" spans="1:21" ht="64.95" customHeight="1" x14ac:dyDescent="0.25">
      <c r="A138" s="4" t="s">
        <v>280</v>
      </c>
      <c r="B138" s="4" t="s">
        <v>281</v>
      </c>
      <c r="C138" s="13"/>
      <c r="D138" s="14"/>
      <c r="E138" s="104"/>
      <c r="F138" s="104"/>
      <c r="G138" s="12"/>
      <c r="H138" s="14"/>
      <c r="I138" s="71">
        <v>1520.1</v>
      </c>
      <c r="J138" s="77" t="s">
        <v>17</v>
      </c>
      <c r="K138" s="77" t="s">
        <v>17</v>
      </c>
      <c r="L138" s="76">
        <v>1520.1</v>
      </c>
      <c r="M138" s="77" t="s">
        <v>17</v>
      </c>
      <c r="N138" s="77" t="s">
        <v>17</v>
      </c>
      <c r="O138" s="77" t="s">
        <v>17</v>
      </c>
      <c r="P138" s="12"/>
      <c r="Q138" s="14"/>
      <c r="R138" s="104"/>
      <c r="S138" s="104"/>
      <c r="T138" s="12"/>
      <c r="U138" s="13"/>
    </row>
    <row r="139" spans="1:21" ht="52.05" customHeight="1" x14ac:dyDescent="0.25">
      <c r="A139" s="4" t="s">
        <v>282</v>
      </c>
      <c r="B139" s="4" t="s">
        <v>283</v>
      </c>
      <c r="C139" s="13"/>
      <c r="D139" s="14"/>
      <c r="E139" s="104"/>
      <c r="F139" s="104"/>
      <c r="G139" s="12"/>
      <c r="H139" s="14"/>
      <c r="I139" s="71">
        <v>4152</v>
      </c>
      <c r="J139" s="77" t="s">
        <v>17</v>
      </c>
      <c r="K139" s="77" t="s">
        <v>17</v>
      </c>
      <c r="L139" s="76">
        <v>2076</v>
      </c>
      <c r="M139" s="76">
        <v>2076</v>
      </c>
      <c r="N139" s="77" t="s">
        <v>17</v>
      </c>
      <c r="O139" s="77" t="s">
        <v>17</v>
      </c>
      <c r="P139" s="12"/>
      <c r="Q139" s="14"/>
      <c r="R139" s="104"/>
      <c r="S139" s="104"/>
      <c r="T139" s="12"/>
      <c r="U139" s="13"/>
    </row>
    <row r="140" spans="1:21" ht="64.95" customHeight="1" x14ac:dyDescent="0.25">
      <c r="A140" s="4" t="s">
        <v>284</v>
      </c>
      <c r="B140" s="4" t="s">
        <v>285</v>
      </c>
      <c r="C140" s="13"/>
      <c r="D140" s="14"/>
      <c r="E140" s="104"/>
      <c r="F140" s="104"/>
      <c r="G140" s="12"/>
      <c r="H140" s="14"/>
      <c r="I140" s="71">
        <v>9738</v>
      </c>
      <c r="J140" s="77" t="s">
        <v>17</v>
      </c>
      <c r="K140" s="77" t="s">
        <v>17</v>
      </c>
      <c r="L140" s="76">
        <v>4869</v>
      </c>
      <c r="M140" s="76">
        <v>4869</v>
      </c>
      <c r="N140" s="77" t="s">
        <v>17</v>
      </c>
      <c r="O140" s="77" t="s">
        <v>17</v>
      </c>
      <c r="P140" s="12"/>
      <c r="Q140" s="14"/>
      <c r="R140" s="104"/>
      <c r="S140" s="104"/>
      <c r="T140" s="12"/>
      <c r="U140" s="13"/>
    </row>
    <row r="141" spans="1:21" ht="52.05" customHeight="1" x14ac:dyDescent="0.25">
      <c r="A141" s="4" t="s">
        <v>286</v>
      </c>
      <c r="B141" s="4" t="s">
        <v>287</v>
      </c>
      <c r="C141" s="13"/>
      <c r="D141" s="14"/>
      <c r="E141" s="104"/>
      <c r="F141" s="104"/>
      <c r="G141" s="12"/>
      <c r="H141" s="14"/>
      <c r="I141" s="71">
        <v>7659.3</v>
      </c>
      <c r="J141" s="77" t="s">
        <v>17</v>
      </c>
      <c r="K141" s="77" t="s">
        <v>17</v>
      </c>
      <c r="L141" s="76">
        <v>7659.3</v>
      </c>
      <c r="M141" s="77" t="s">
        <v>17</v>
      </c>
      <c r="N141" s="77" t="s">
        <v>17</v>
      </c>
      <c r="O141" s="77" t="s">
        <v>17</v>
      </c>
      <c r="P141" s="12"/>
      <c r="Q141" s="14"/>
      <c r="R141" s="104"/>
      <c r="S141" s="104"/>
      <c r="T141" s="12"/>
      <c r="U141" s="13"/>
    </row>
    <row r="142" spans="1:21" ht="24" customHeight="1" x14ac:dyDescent="0.25">
      <c r="A142" s="4" t="s">
        <v>288</v>
      </c>
      <c r="B142" s="4" t="s">
        <v>289</v>
      </c>
      <c r="C142" s="13"/>
      <c r="D142" s="14"/>
      <c r="E142" s="104"/>
      <c r="F142" s="104"/>
      <c r="G142" s="12"/>
      <c r="H142" s="17"/>
      <c r="I142" s="71">
        <v>4074.08</v>
      </c>
      <c r="J142" s="77" t="s">
        <v>17</v>
      </c>
      <c r="K142" s="77" t="s">
        <v>17</v>
      </c>
      <c r="L142" s="76">
        <v>2037.04</v>
      </c>
      <c r="M142" s="76">
        <v>2037.04</v>
      </c>
      <c r="N142" s="77" t="s">
        <v>17</v>
      </c>
      <c r="O142" s="77" t="s">
        <v>17</v>
      </c>
      <c r="P142" s="12"/>
      <c r="Q142" s="14"/>
      <c r="R142" s="104"/>
      <c r="S142" s="104"/>
      <c r="T142" s="12"/>
      <c r="U142" s="16"/>
    </row>
    <row r="143" spans="1:21" ht="25.95" customHeight="1" x14ac:dyDescent="0.25">
      <c r="A143" s="4" t="s">
        <v>290</v>
      </c>
      <c r="B143" s="4" t="s">
        <v>291</v>
      </c>
      <c r="C143" s="13"/>
      <c r="D143" s="13"/>
      <c r="E143" s="20"/>
      <c r="F143" s="20"/>
      <c r="G143" s="14"/>
      <c r="H143" s="105" t="s">
        <v>368</v>
      </c>
      <c r="I143" s="71">
        <v>440.1</v>
      </c>
      <c r="J143" s="77" t="s">
        <v>17</v>
      </c>
      <c r="K143" s="77" t="s">
        <v>17</v>
      </c>
      <c r="L143" s="77"/>
      <c r="M143" s="77" t="s">
        <v>17</v>
      </c>
      <c r="N143" s="77" t="s">
        <v>17</v>
      </c>
      <c r="O143" s="76">
        <v>440.1</v>
      </c>
      <c r="P143" s="12"/>
      <c r="Q143" s="13"/>
      <c r="R143" s="20"/>
      <c r="S143" s="20"/>
      <c r="T143" s="14"/>
      <c r="U143" s="113">
        <f>ROUND(SUM(O143:O147),2)</f>
        <v>17067.23</v>
      </c>
    </row>
    <row r="144" spans="1:21" ht="25.95" customHeight="1" x14ac:dyDescent="0.25">
      <c r="A144" s="4" t="s">
        <v>292</v>
      </c>
      <c r="B144" s="4" t="s">
        <v>293</v>
      </c>
      <c r="C144" s="13"/>
      <c r="D144" s="13"/>
      <c r="E144" s="13"/>
      <c r="F144" s="13"/>
      <c r="G144" s="14"/>
      <c r="H144" s="105"/>
      <c r="I144" s="71">
        <v>734.58</v>
      </c>
      <c r="J144" s="77" t="s">
        <v>17</v>
      </c>
      <c r="K144" s="77" t="s">
        <v>17</v>
      </c>
      <c r="L144" s="77" t="s">
        <v>17</v>
      </c>
      <c r="M144" s="77" t="s">
        <v>17</v>
      </c>
      <c r="N144" s="77" t="s">
        <v>17</v>
      </c>
      <c r="O144" s="76">
        <v>734.58</v>
      </c>
      <c r="P144" s="12"/>
      <c r="Q144" s="13"/>
      <c r="R144" s="13"/>
      <c r="S144" s="13"/>
      <c r="T144" s="14"/>
      <c r="U144" s="104"/>
    </row>
    <row r="145" spans="1:21" ht="25.95" customHeight="1" x14ac:dyDescent="0.25">
      <c r="A145" s="4" t="s">
        <v>294</v>
      </c>
      <c r="B145" s="4" t="s">
        <v>295</v>
      </c>
      <c r="C145" s="13"/>
      <c r="D145" s="13"/>
      <c r="E145" s="13"/>
      <c r="F145" s="13"/>
      <c r="G145" s="14"/>
      <c r="H145" s="105"/>
      <c r="I145" s="71">
        <v>9165.6</v>
      </c>
      <c r="J145" s="77" t="s">
        <v>17</v>
      </c>
      <c r="K145" s="77" t="s">
        <v>17</v>
      </c>
      <c r="L145" s="77" t="s">
        <v>17</v>
      </c>
      <c r="M145" s="77" t="s">
        <v>17</v>
      </c>
      <c r="N145" s="77" t="s">
        <v>17</v>
      </c>
      <c r="O145" s="76">
        <v>9165.6</v>
      </c>
      <c r="P145" s="12"/>
      <c r="Q145" s="13"/>
      <c r="R145" s="13"/>
      <c r="S145" s="13"/>
      <c r="T145" s="14"/>
      <c r="U145" s="104"/>
    </row>
    <row r="146" spans="1:21" ht="25.95" customHeight="1" x14ac:dyDescent="0.25">
      <c r="A146" s="4" t="s">
        <v>296</v>
      </c>
      <c r="B146" s="4" t="s">
        <v>297</v>
      </c>
      <c r="C146" s="13"/>
      <c r="D146" s="13"/>
      <c r="E146" s="13"/>
      <c r="F146" s="13"/>
      <c r="G146" s="14"/>
      <c r="H146" s="105"/>
      <c r="I146" s="71">
        <v>6386.6</v>
      </c>
      <c r="J146" s="77" t="s">
        <v>17</v>
      </c>
      <c r="K146" s="77" t="s">
        <v>17</v>
      </c>
      <c r="L146" s="77" t="s">
        <v>17</v>
      </c>
      <c r="M146" s="77" t="s">
        <v>17</v>
      </c>
      <c r="N146" s="77" t="s">
        <v>17</v>
      </c>
      <c r="O146" s="76">
        <v>6386.6</v>
      </c>
      <c r="P146" s="12"/>
      <c r="Q146" s="13"/>
      <c r="R146" s="13"/>
      <c r="S146" s="13"/>
      <c r="T146" s="14"/>
      <c r="U146" s="104"/>
    </row>
    <row r="147" spans="1:21" ht="25.95" customHeight="1" x14ac:dyDescent="0.25">
      <c r="A147" s="4" t="s">
        <v>298</v>
      </c>
      <c r="B147" s="4" t="s">
        <v>299</v>
      </c>
      <c r="C147" s="13"/>
      <c r="D147" s="13"/>
      <c r="E147" s="13"/>
      <c r="F147" s="13"/>
      <c r="G147" s="14"/>
      <c r="H147" s="105"/>
      <c r="I147" s="71">
        <v>340.35</v>
      </c>
      <c r="J147" s="77" t="s">
        <v>17</v>
      </c>
      <c r="K147" s="77" t="s">
        <v>17</v>
      </c>
      <c r="L147" s="77" t="s">
        <v>17</v>
      </c>
      <c r="M147" s="77" t="s">
        <v>17</v>
      </c>
      <c r="N147" s="77" t="s">
        <v>17</v>
      </c>
      <c r="O147" s="76">
        <v>340.35</v>
      </c>
      <c r="P147" s="12"/>
      <c r="Q147" s="13"/>
      <c r="R147" s="13"/>
      <c r="S147" s="13"/>
      <c r="T147" s="14"/>
      <c r="U147" s="104"/>
    </row>
    <row r="148" spans="1:21" ht="24" customHeight="1" x14ac:dyDescent="0.25">
      <c r="A148" s="3" t="s">
        <v>300</v>
      </c>
      <c r="B148" s="3" t="s">
        <v>301</v>
      </c>
      <c r="C148" s="10"/>
      <c r="D148" s="10"/>
      <c r="E148" s="10"/>
      <c r="F148" s="9"/>
      <c r="G148" s="9"/>
      <c r="H148" s="11" t="s">
        <v>329</v>
      </c>
      <c r="I148" s="70">
        <v>5118.49</v>
      </c>
      <c r="J148" s="81" t="s">
        <v>17</v>
      </c>
      <c r="K148" s="81" t="s">
        <v>17</v>
      </c>
      <c r="L148" s="81" t="s">
        <v>17</v>
      </c>
      <c r="M148" s="75"/>
      <c r="N148" s="75"/>
      <c r="O148" s="81" t="s">
        <v>17</v>
      </c>
      <c r="P148" s="55"/>
      <c r="Q148" s="10"/>
      <c r="R148" s="10"/>
      <c r="S148" s="9"/>
      <c r="T148" s="9"/>
      <c r="U148" s="28"/>
    </row>
    <row r="149" spans="1:21" ht="25.95" customHeight="1" x14ac:dyDescent="0.25">
      <c r="A149" s="4" t="s">
        <v>302</v>
      </c>
      <c r="B149" s="4" t="s">
        <v>303</v>
      </c>
      <c r="C149" s="13"/>
      <c r="D149" s="13"/>
      <c r="E149" s="14"/>
      <c r="F149" s="104" t="s">
        <v>369</v>
      </c>
      <c r="G149" s="104"/>
      <c r="H149" s="33"/>
      <c r="I149" s="71">
        <v>439.32</v>
      </c>
      <c r="J149" s="77" t="s">
        <v>17</v>
      </c>
      <c r="K149" s="77" t="s">
        <v>17</v>
      </c>
      <c r="L149" s="77" t="s">
        <v>17</v>
      </c>
      <c r="M149" s="77" t="s">
        <v>17</v>
      </c>
      <c r="N149" s="76">
        <v>439.32</v>
      </c>
      <c r="O149" s="77" t="s">
        <v>17</v>
      </c>
      <c r="P149" s="12"/>
      <c r="Q149" s="13"/>
      <c r="R149" s="14"/>
      <c r="S149" s="113">
        <f>ROUND(SUM(M149:N153),2)</f>
        <v>5118.49</v>
      </c>
      <c r="T149" s="104"/>
      <c r="U149" s="12"/>
    </row>
    <row r="150" spans="1:21" ht="39" customHeight="1" x14ac:dyDescent="0.25">
      <c r="A150" s="4" t="s">
        <v>304</v>
      </c>
      <c r="B150" s="4" t="s">
        <v>305</v>
      </c>
      <c r="C150" s="13"/>
      <c r="D150" s="13"/>
      <c r="E150" s="14"/>
      <c r="F150" s="104"/>
      <c r="G150" s="104"/>
      <c r="H150" s="33"/>
      <c r="I150" s="71">
        <v>446.68</v>
      </c>
      <c r="J150" s="77" t="s">
        <v>17</v>
      </c>
      <c r="K150" s="77" t="s">
        <v>17</v>
      </c>
      <c r="L150" s="77" t="s">
        <v>17</v>
      </c>
      <c r="M150" s="76">
        <v>446.68</v>
      </c>
      <c r="N150" s="77" t="s">
        <v>17</v>
      </c>
      <c r="O150" s="77" t="s">
        <v>17</v>
      </c>
      <c r="P150" s="12"/>
      <c r="Q150" s="13"/>
      <c r="R150" s="14"/>
      <c r="S150" s="104"/>
      <c r="T150" s="104"/>
      <c r="U150" s="12"/>
    </row>
    <row r="151" spans="1:21" ht="52.05" customHeight="1" x14ac:dyDescent="0.25">
      <c r="A151" s="4" t="s">
        <v>306</v>
      </c>
      <c r="B151" s="4" t="s">
        <v>287</v>
      </c>
      <c r="C151" s="13"/>
      <c r="D151" s="13"/>
      <c r="E151" s="14"/>
      <c r="F151" s="104"/>
      <c r="G151" s="104"/>
      <c r="H151" s="33"/>
      <c r="I151" s="71">
        <v>1392.6</v>
      </c>
      <c r="J151" s="77" t="s">
        <v>17</v>
      </c>
      <c r="K151" s="77" t="s">
        <v>17</v>
      </c>
      <c r="L151" s="77" t="s">
        <v>17</v>
      </c>
      <c r="M151" s="76">
        <v>1392.6</v>
      </c>
      <c r="N151" s="77" t="s">
        <v>17</v>
      </c>
      <c r="O151" s="77" t="s">
        <v>17</v>
      </c>
      <c r="P151" s="12"/>
      <c r="Q151" s="13"/>
      <c r="R151" s="14"/>
      <c r="S151" s="104"/>
      <c r="T151" s="104"/>
      <c r="U151" s="12"/>
    </row>
    <row r="152" spans="1:21" ht="24" customHeight="1" x14ac:dyDescent="0.25">
      <c r="A152" s="4" t="s">
        <v>307</v>
      </c>
      <c r="B152" s="4" t="s">
        <v>308</v>
      </c>
      <c r="C152" s="13"/>
      <c r="D152" s="13"/>
      <c r="E152" s="14"/>
      <c r="F152" s="104"/>
      <c r="G152" s="104"/>
      <c r="H152" s="33"/>
      <c r="I152" s="71">
        <v>789.88</v>
      </c>
      <c r="J152" s="77" t="s">
        <v>17</v>
      </c>
      <c r="K152" s="77" t="s">
        <v>17</v>
      </c>
      <c r="L152" s="77" t="s">
        <v>17</v>
      </c>
      <c r="M152" s="77" t="s">
        <v>17</v>
      </c>
      <c r="N152" s="76">
        <v>789.88</v>
      </c>
      <c r="O152" s="77" t="s">
        <v>17</v>
      </c>
      <c r="P152" s="12"/>
      <c r="Q152" s="13"/>
      <c r="R152" s="14"/>
      <c r="S152" s="104"/>
      <c r="T152" s="104"/>
      <c r="U152" s="12"/>
    </row>
    <row r="153" spans="1:21" ht="24" customHeight="1" x14ac:dyDescent="0.25">
      <c r="A153" s="4" t="s">
        <v>309</v>
      </c>
      <c r="B153" s="4" t="s">
        <v>310</v>
      </c>
      <c r="C153" s="13"/>
      <c r="D153" s="13"/>
      <c r="E153" s="14"/>
      <c r="F153" s="104"/>
      <c r="G153" s="104"/>
      <c r="H153" s="33"/>
      <c r="I153" s="71">
        <v>2050.0100000000002</v>
      </c>
      <c r="J153" s="77" t="s">
        <v>17</v>
      </c>
      <c r="K153" s="77" t="s">
        <v>17</v>
      </c>
      <c r="L153" s="77" t="s">
        <v>17</v>
      </c>
      <c r="M153" s="77" t="s">
        <v>17</v>
      </c>
      <c r="N153" s="76">
        <v>2050.0100000000002</v>
      </c>
      <c r="O153" s="77" t="s">
        <v>17</v>
      </c>
      <c r="P153" s="12"/>
      <c r="Q153" s="13"/>
      <c r="R153" s="14"/>
      <c r="S153" s="104"/>
      <c r="T153" s="104"/>
      <c r="U153" s="12"/>
    </row>
    <row r="154" spans="1:21" ht="24" customHeight="1" x14ac:dyDescent="0.25">
      <c r="A154" s="3" t="s">
        <v>311</v>
      </c>
      <c r="B154" s="3" t="s">
        <v>312</v>
      </c>
      <c r="C154" s="9"/>
      <c r="D154" s="9"/>
      <c r="E154" s="9"/>
      <c r="F154" s="27"/>
      <c r="G154" s="27"/>
      <c r="H154" s="11" t="s">
        <v>329</v>
      </c>
      <c r="I154" s="70">
        <v>171927.66</v>
      </c>
      <c r="J154" s="75"/>
      <c r="K154" s="75"/>
      <c r="L154" s="75"/>
      <c r="M154" s="75"/>
      <c r="N154" s="75"/>
      <c r="O154" s="75"/>
      <c r="P154" s="50"/>
      <c r="Q154" s="9"/>
      <c r="R154" s="9"/>
      <c r="S154" s="27"/>
      <c r="T154" s="27"/>
      <c r="U154" s="9"/>
    </row>
    <row r="155" spans="1:21" ht="25.95" customHeight="1" x14ac:dyDescent="0.25">
      <c r="A155" s="4" t="s">
        <v>313</v>
      </c>
      <c r="B155" s="4" t="s">
        <v>314</v>
      </c>
      <c r="C155" s="96" t="s">
        <v>370</v>
      </c>
      <c r="D155" s="96" t="s">
        <v>371</v>
      </c>
      <c r="E155" s="96" t="s">
        <v>372</v>
      </c>
      <c r="F155" s="96" t="s">
        <v>373</v>
      </c>
      <c r="G155" s="96" t="s">
        <v>374</v>
      </c>
      <c r="H155" s="103" t="s">
        <v>375</v>
      </c>
      <c r="I155" s="71">
        <v>90313.2</v>
      </c>
      <c r="J155" s="78">
        <v>18460.02</v>
      </c>
      <c r="K155" s="78">
        <v>17177.560000000001</v>
      </c>
      <c r="L155" s="78">
        <v>15226.81</v>
      </c>
      <c r="M155" s="78">
        <v>21187.48</v>
      </c>
      <c r="N155" s="78">
        <v>7270.21</v>
      </c>
      <c r="O155" s="78">
        <v>10991.12</v>
      </c>
      <c r="P155" s="117">
        <f>ROUND(SUM(J155:J156),2)</f>
        <v>35142.019999999997</v>
      </c>
      <c r="Q155" s="112">
        <f>ROUND(SUM(K155:K156),2)</f>
        <v>32700.63</v>
      </c>
      <c r="R155" s="112">
        <f>ROUND(SUM(L155:L156),2)</f>
        <v>28987.01</v>
      </c>
      <c r="S155" s="112">
        <f>ROUND(SUM(M155:M156),2)</f>
        <v>40334.230000000003</v>
      </c>
      <c r="T155" s="112">
        <f>ROUND(SUM(N155:N156),2)</f>
        <v>13840.17</v>
      </c>
      <c r="U155" s="112">
        <f>ROUND(SUM(O155:O156),2)</f>
        <v>20923.599999999999</v>
      </c>
    </row>
    <row r="156" spans="1:21" ht="25.95" customHeight="1" x14ac:dyDescent="0.25">
      <c r="A156" s="4" t="s">
        <v>315</v>
      </c>
      <c r="B156" s="4" t="s">
        <v>316</v>
      </c>
      <c r="C156" s="96"/>
      <c r="D156" s="96"/>
      <c r="E156" s="96"/>
      <c r="F156" s="96"/>
      <c r="G156" s="96"/>
      <c r="H156" s="103"/>
      <c r="I156" s="71">
        <v>81614.460000000006</v>
      </c>
      <c r="J156" s="78">
        <v>16682</v>
      </c>
      <c r="K156" s="78">
        <v>15523.07</v>
      </c>
      <c r="L156" s="78">
        <v>13760.2</v>
      </c>
      <c r="M156" s="78">
        <v>19146.75</v>
      </c>
      <c r="N156" s="78">
        <v>6569.96</v>
      </c>
      <c r="O156" s="78">
        <v>9932.48</v>
      </c>
      <c r="P156" s="118"/>
      <c r="Q156" s="96"/>
      <c r="R156" s="96"/>
      <c r="S156" s="96"/>
      <c r="T156" s="96"/>
      <c r="U156" s="96"/>
    </row>
    <row r="157" spans="1:21" ht="24" customHeight="1" x14ac:dyDescent="0.25">
      <c r="A157" s="3" t="s">
        <v>317</v>
      </c>
      <c r="B157" s="3" t="s">
        <v>318</v>
      </c>
      <c r="C157" s="28"/>
      <c r="D157" s="28"/>
      <c r="E157" s="28"/>
      <c r="F157" s="28"/>
      <c r="G157" s="28"/>
      <c r="H157" s="11" t="s">
        <v>329</v>
      </c>
      <c r="I157" s="70">
        <v>1131.08</v>
      </c>
      <c r="J157" s="81"/>
      <c r="K157" s="81" t="s">
        <v>17</v>
      </c>
      <c r="L157" s="81" t="s">
        <v>17</v>
      </c>
      <c r="M157" s="81" t="s">
        <v>17</v>
      </c>
      <c r="N157" s="81" t="s">
        <v>17</v>
      </c>
      <c r="O157" s="82"/>
      <c r="P157" s="60"/>
      <c r="Q157" s="28"/>
      <c r="R157" s="28"/>
      <c r="S157" s="28"/>
      <c r="T157" s="28"/>
      <c r="U157" s="27"/>
    </row>
    <row r="158" spans="1:21" ht="24" customHeight="1" x14ac:dyDescent="0.25">
      <c r="A158" s="4" t="s">
        <v>319</v>
      </c>
      <c r="B158" s="4" t="s">
        <v>37</v>
      </c>
      <c r="C158" s="13"/>
      <c r="D158" s="13"/>
      <c r="E158" s="13"/>
      <c r="F158" s="13"/>
      <c r="G158" s="14"/>
      <c r="H158" s="38" t="s">
        <v>376</v>
      </c>
      <c r="I158" s="71">
        <v>1131.08</v>
      </c>
      <c r="J158" s="77" t="s">
        <v>17</v>
      </c>
      <c r="K158" s="77" t="s">
        <v>17</v>
      </c>
      <c r="L158" s="77" t="s">
        <v>17</v>
      </c>
      <c r="M158" s="77" t="s">
        <v>17</v>
      </c>
      <c r="N158" s="77" t="s">
        <v>17</v>
      </c>
      <c r="O158" s="76">
        <v>1131.08</v>
      </c>
      <c r="P158" s="12"/>
      <c r="Q158" s="13"/>
      <c r="R158" s="13"/>
      <c r="S158" s="13"/>
      <c r="T158" s="14"/>
      <c r="U158" s="63">
        <f>O158</f>
        <v>1131.08</v>
      </c>
    </row>
    <row r="159" spans="1:21" ht="24" customHeight="1" x14ac:dyDescent="0.25">
      <c r="A159" s="3" t="s">
        <v>320</v>
      </c>
      <c r="B159" s="3" t="s">
        <v>321</v>
      </c>
      <c r="C159" s="10"/>
      <c r="D159" s="10"/>
      <c r="E159" s="10"/>
      <c r="F159" s="10"/>
      <c r="G159" s="10"/>
      <c r="H159" s="11" t="s">
        <v>329</v>
      </c>
      <c r="I159" s="70">
        <v>27873.89</v>
      </c>
      <c r="J159" s="81" t="s">
        <v>17</v>
      </c>
      <c r="K159" s="81" t="s">
        <v>17</v>
      </c>
      <c r="L159" s="81" t="s">
        <v>17</v>
      </c>
      <c r="M159" s="81" t="s">
        <v>17</v>
      </c>
      <c r="N159" s="81" t="s">
        <v>17</v>
      </c>
      <c r="O159" s="82"/>
      <c r="P159" s="55"/>
      <c r="Q159" s="10"/>
      <c r="R159" s="10"/>
      <c r="S159" s="10"/>
      <c r="T159" s="10"/>
      <c r="U159" s="27"/>
    </row>
    <row r="160" spans="1:21" ht="24" customHeight="1" x14ac:dyDescent="0.25">
      <c r="A160" s="4" t="s">
        <v>322</v>
      </c>
      <c r="B160" s="4" t="s">
        <v>323</v>
      </c>
      <c r="C160" s="13"/>
      <c r="D160" s="13"/>
      <c r="E160" s="13"/>
      <c r="F160" s="13"/>
      <c r="G160" s="14"/>
      <c r="H160" s="38" t="s">
        <v>377</v>
      </c>
      <c r="I160" s="71">
        <v>27873.89</v>
      </c>
      <c r="J160" s="77" t="s">
        <v>17</v>
      </c>
      <c r="K160" s="77" t="s">
        <v>17</v>
      </c>
      <c r="L160" s="77" t="s">
        <v>17</v>
      </c>
      <c r="M160" s="77" t="s">
        <v>17</v>
      </c>
      <c r="N160" s="77" t="s">
        <v>17</v>
      </c>
      <c r="O160" s="76">
        <v>27873.89</v>
      </c>
      <c r="P160" s="15"/>
      <c r="Q160" s="16"/>
      <c r="R160" s="16"/>
      <c r="S160" s="16"/>
      <c r="T160" s="17"/>
      <c r="U160" s="64">
        <f>O160</f>
        <v>27873.89</v>
      </c>
    </row>
    <row r="161" spans="1:21" x14ac:dyDescent="0.25">
      <c r="A161" s="91"/>
      <c r="B161" s="91"/>
      <c r="C161" s="6"/>
      <c r="D161" s="6"/>
      <c r="E161" s="6"/>
      <c r="F161" s="6"/>
      <c r="G161" s="6"/>
      <c r="H161" s="74" t="s">
        <v>466</v>
      </c>
      <c r="I161" s="73">
        <f>I159+I157+I154+I148+I128+I104+I94+I84+I77+I70+I61+I58+I19+I5</f>
        <v>1574199.85</v>
      </c>
      <c r="J161" s="42"/>
      <c r="K161" s="42"/>
      <c r="L161" s="42"/>
      <c r="M161" s="42"/>
      <c r="N161" s="94" t="s">
        <v>324</v>
      </c>
      <c r="O161" s="94"/>
      <c r="P161" s="52">
        <f>P162/$U$164</f>
        <v>0.20433671112343199</v>
      </c>
      <c r="Q161" s="52">
        <f t="shared" ref="Q161:U161" si="1">Q162/$U$164</f>
        <v>2.9022026650555199E-2</v>
      </c>
      <c r="R161" s="52">
        <f t="shared" si="1"/>
        <v>0.28867272474965611</v>
      </c>
      <c r="S161" s="52">
        <f t="shared" si="1"/>
        <v>0.26273771402023699</v>
      </c>
      <c r="T161" s="52">
        <f t="shared" si="1"/>
        <v>6.900261107253948E-2</v>
      </c>
      <c r="U161" s="52">
        <f t="shared" si="1"/>
        <v>0.14622821238358014</v>
      </c>
    </row>
    <row r="162" spans="1:21" x14ac:dyDescent="0.25">
      <c r="A162" s="91"/>
      <c r="B162" s="91"/>
      <c r="C162" s="6"/>
      <c r="D162" s="6"/>
      <c r="E162" s="6"/>
      <c r="F162" s="6"/>
      <c r="G162" s="6"/>
      <c r="H162" s="6"/>
      <c r="I162" s="41"/>
      <c r="J162" s="42"/>
      <c r="K162" s="42"/>
      <c r="L162" s="42"/>
      <c r="M162" s="42"/>
      <c r="N162" s="95" t="s">
        <v>325</v>
      </c>
      <c r="O162" s="95"/>
      <c r="P162" s="51">
        <f>ROUND((P155+P114+P95+P85+P59+P15+P10+P6),2)</f>
        <v>321666.82</v>
      </c>
      <c r="Q162" s="51">
        <f>ROUND((Q155+Q10),2)</f>
        <v>45686.47</v>
      </c>
      <c r="R162" s="51">
        <f>ROUND((R155+Q96+Q50+Q23+Q20+R10),2)</f>
        <v>454428.56</v>
      </c>
      <c r="S162" s="51">
        <f>ROUND((S155+R137+S134+R129+R123+S112+S78+S62+S10),2)</f>
        <v>413601.67</v>
      </c>
      <c r="T162" s="51">
        <f>ROUND((T155+S149+T105+T55+S41+S34+S30+S26+T10),2)</f>
        <v>108623.9</v>
      </c>
      <c r="U162" s="51">
        <f>ROUND((U160+U158+U155+U143+U71+U52+T51+U46+U39+U31+U27+T22+R18+U10),2)</f>
        <v>230192.43</v>
      </c>
    </row>
    <row r="163" spans="1:21" x14ac:dyDescent="0.25">
      <c r="A163" s="91"/>
      <c r="B163" s="91"/>
      <c r="C163" s="6"/>
      <c r="D163" s="6"/>
      <c r="E163" s="6"/>
      <c r="F163" s="6"/>
      <c r="G163" s="6"/>
      <c r="H163" s="6"/>
      <c r="I163" s="41"/>
      <c r="J163" s="42"/>
      <c r="K163" s="42"/>
      <c r="L163" s="42"/>
      <c r="M163" s="42"/>
      <c r="N163" s="95" t="s">
        <v>326</v>
      </c>
      <c r="O163" s="95"/>
      <c r="P163" s="65">
        <f>P161</f>
        <v>0.20433671112343199</v>
      </c>
      <c r="Q163" s="65">
        <f t="shared" ref="Q163:U164" si="2">P163+Q161</f>
        <v>0.23335873777398719</v>
      </c>
      <c r="R163" s="65">
        <f t="shared" si="2"/>
        <v>0.5220314625236433</v>
      </c>
      <c r="S163" s="65">
        <f t="shared" si="2"/>
        <v>0.78476917654388023</v>
      </c>
      <c r="T163" s="65">
        <f t="shared" si="2"/>
        <v>0.8537717876164197</v>
      </c>
      <c r="U163" s="65">
        <f t="shared" si="2"/>
        <v>0.99999999999999978</v>
      </c>
    </row>
    <row r="164" spans="1:21" x14ac:dyDescent="0.25">
      <c r="A164" s="91"/>
      <c r="B164" s="91"/>
      <c r="C164" s="6"/>
      <c r="D164" s="6"/>
      <c r="E164" s="6"/>
      <c r="F164" s="6"/>
      <c r="G164" s="6"/>
      <c r="H164" s="6"/>
      <c r="I164" s="41"/>
      <c r="J164" s="42"/>
      <c r="K164" s="42"/>
      <c r="L164" s="42"/>
      <c r="M164" s="42"/>
      <c r="N164" s="95" t="s">
        <v>327</v>
      </c>
      <c r="O164" s="95"/>
      <c r="P164" s="51">
        <f>ROUND(P162,2)</f>
        <v>321666.82</v>
      </c>
      <c r="Q164" s="51">
        <f>ROUND((P164+Q162),2)</f>
        <v>367353.29</v>
      </c>
      <c r="R164" s="51">
        <f>ROUND((Q164+R162),2)</f>
        <v>821781.85</v>
      </c>
      <c r="S164" s="51">
        <f>ROUND((R164+S162),2)</f>
        <v>1235383.52</v>
      </c>
      <c r="T164" s="51">
        <f>ROUND((S164+T162),2)</f>
        <v>1344007.42</v>
      </c>
      <c r="U164" s="51">
        <f>ROUND((T164+U162),2)</f>
        <v>1574199.85</v>
      </c>
    </row>
    <row r="165" spans="1:21" x14ac:dyDescent="0.25">
      <c r="A165" s="8"/>
      <c r="B165" s="8"/>
      <c r="C165" s="8"/>
      <c r="D165" s="8"/>
      <c r="E165" s="8"/>
      <c r="F165" s="8"/>
      <c r="G165" s="8"/>
      <c r="H165" s="8"/>
      <c r="I165" s="43"/>
      <c r="J165" s="43"/>
      <c r="K165" s="43"/>
      <c r="L165" s="43"/>
      <c r="M165" s="43"/>
      <c r="N165" s="93"/>
      <c r="O165" s="93"/>
    </row>
    <row r="166" spans="1:21" ht="60" customHeight="1" x14ac:dyDescent="0.25">
      <c r="A166" s="7"/>
      <c r="B166" s="7"/>
      <c r="C166" s="7"/>
      <c r="D166" s="7"/>
      <c r="E166" s="7"/>
      <c r="F166" s="7"/>
      <c r="G166" s="7"/>
      <c r="H166" s="7"/>
      <c r="I166" s="44"/>
      <c r="J166" s="44"/>
      <c r="K166" s="44"/>
      <c r="L166" s="44"/>
      <c r="M166" s="44"/>
      <c r="N166" s="93"/>
      <c r="O166" s="93"/>
    </row>
    <row r="167" spans="1:21" ht="102" customHeight="1" x14ac:dyDescent="0.25">
      <c r="A167" s="92" t="s">
        <v>328</v>
      </c>
      <c r="B167" s="92"/>
      <c r="C167" s="92"/>
      <c r="D167" s="9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</row>
  </sheetData>
  <mergeCells count="108">
    <mergeCell ref="U143:U147"/>
    <mergeCell ref="S149:T153"/>
    <mergeCell ref="P155:P156"/>
    <mergeCell ref="Q155:Q156"/>
    <mergeCell ref="R155:R156"/>
    <mergeCell ref="S155:S156"/>
    <mergeCell ref="T155:T156"/>
    <mergeCell ref="U155:U156"/>
    <mergeCell ref="P114:P124"/>
    <mergeCell ref="R123:S127"/>
    <mergeCell ref="R129:S133"/>
    <mergeCell ref="S134:S136"/>
    <mergeCell ref="R137:S142"/>
    <mergeCell ref="S78:S83"/>
    <mergeCell ref="P85:P93"/>
    <mergeCell ref="Q96:R103"/>
    <mergeCell ref="T105:T111"/>
    <mergeCell ref="S112:S113"/>
    <mergeCell ref="U52:U54"/>
    <mergeCell ref="T55:T57"/>
    <mergeCell ref="P59:P60"/>
    <mergeCell ref="S62:S69"/>
    <mergeCell ref="U71:U75"/>
    <mergeCell ref="U39:U40"/>
    <mergeCell ref="S41:T45"/>
    <mergeCell ref="U46:U49"/>
    <mergeCell ref="Q50:R50"/>
    <mergeCell ref="T51:U51"/>
    <mergeCell ref="S26:T26"/>
    <mergeCell ref="U27:U29"/>
    <mergeCell ref="S30:T30"/>
    <mergeCell ref="U31:U33"/>
    <mergeCell ref="S34:T38"/>
    <mergeCell ref="P15:P17"/>
    <mergeCell ref="R18:U18"/>
    <mergeCell ref="Q20:R21"/>
    <mergeCell ref="T22:U22"/>
    <mergeCell ref="Q23:R25"/>
    <mergeCell ref="P3:U3"/>
    <mergeCell ref="W3:Y3"/>
    <mergeCell ref="P6:P9"/>
    <mergeCell ref="P10:P14"/>
    <mergeCell ref="Q10:Q14"/>
    <mergeCell ref="R10:R14"/>
    <mergeCell ref="S10:S14"/>
    <mergeCell ref="T10:T14"/>
    <mergeCell ref="U10:U14"/>
    <mergeCell ref="F134:F136"/>
    <mergeCell ref="E137:F142"/>
    <mergeCell ref="H143:H147"/>
    <mergeCell ref="F149:G153"/>
    <mergeCell ref="C155:C156"/>
    <mergeCell ref="D155:D156"/>
    <mergeCell ref="E155:E156"/>
    <mergeCell ref="F155:F156"/>
    <mergeCell ref="G155:G156"/>
    <mergeCell ref="H155:H156"/>
    <mergeCell ref="G105:G111"/>
    <mergeCell ref="F112:F113"/>
    <mergeCell ref="C114:C124"/>
    <mergeCell ref="E123:F127"/>
    <mergeCell ref="E129:F133"/>
    <mergeCell ref="F62:F69"/>
    <mergeCell ref="H71:H75"/>
    <mergeCell ref="F78:F83"/>
    <mergeCell ref="C85:C93"/>
    <mergeCell ref="D96:E103"/>
    <mergeCell ref="D50:E50"/>
    <mergeCell ref="G51:H51"/>
    <mergeCell ref="H52:H54"/>
    <mergeCell ref="G55:G57"/>
    <mergeCell ref="C59:C60"/>
    <mergeCell ref="H31:H33"/>
    <mergeCell ref="F34:G38"/>
    <mergeCell ref="H39:H40"/>
    <mergeCell ref="F41:G45"/>
    <mergeCell ref="H46:H49"/>
    <mergeCell ref="G22:H22"/>
    <mergeCell ref="D23:E25"/>
    <mergeCell ref="F26:G26"/>
    <mergeCell ref="H27:H29"/>
    <mergeCell ref="F30:G30"/>
    <mergeCell ref="G10:G14"/>
    <mergeCell ref="H10:H14"/>
    <mergeCell ref="C15:C17"/>
    <mergeCell ref="E18:H18"/>
    <mergeCell ref="D20:E21"/>
    <mergeCell ref="C6:C9"/>
    <mergeCell ref="C10:C14"/>
    <mergeCell ref="D10:D14"/>
    <mergeCell ref="E10:E14"/>
    <mergeCell ref="F10:F14"/>
    <mergeCell ref="J1:K1"/>
    <mergeCell ref="L1:M1"/>
    <mergeCell ref="J2:K2"/>
    <mergeCell ref="L2:M2"/>
    <mergeCell ref="C3:H3"/>
    <mergeCell ref="I3:O3"/>
    <mergeCell ref="A161:B161"/>
    <mergeCell ref="A162:B162"/>
    <mergeCell ref="A163:B163"/>
    <mergeCell ref="A164:B164"/>
    <mergeCell ref="A167:O167"/>
    <mergeCell ref="N165:O166"/>
    <mergeCell ref="N161:O161"/>
    <mergeCell ref="N162:O162"/>
    <mergeCell ref="N163:O163"/>
    <mergeCell ref="N164:O164"/>
  </mergeCells>
  <pageMargins left="0.5" right="0.5" top="1" bottom="1" header="0.5" footer="0.5"/>
  <pageSetup paperSize="8" scale="37" fitToHeight="0" orientation="landscape" r:id="rId1"/>
  <headerFooter>
    <oddHeader>&amp;L &amp;C &amp;R</oddHeader>
    <oddFooter>&amp;L &amp;C 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E588B-096A-4DBB-A021-CBC337A9E80C}">
  <dimension ref="A1:W277"/>
  <sheetViews>
    <sheetView tabSelected="1" view="pageBreakPreview" zoomScale="60" zoomScaleNormal="85" workbookViewId="0">
      <selection activeCell="X18" sqref="X18"/>
    </sheetView>
  </sheetViews>
  <sheetFormatPr defaultRowHeight="13.8" x14ac:dyDescent="0.25"/>
  <cols>
    <col min="2" max="2" width="85.19921875" customWidth="1"/>
    <col min="3" max="18" width="5.69921875" customWidth="1"/>
  </cols>
  <sheetData>
    <row r="1" spans="1:18" ht="68.400000000000006" customHeight="1" x14ac:dyDescent="0.25">
      <c r="A1" s="49" t="s">
        <v>441</v>
      </c>
      <c r="B1" s="49" t="s">
        <v>442</v>
      </c>
      <c r="C1" s="66" t="s">
        <v>443</v>
      </c>
      <c r="D1" s="66" t="s">
        <v>444</v>
      </c>
      <c r="E1" s="66" t="s">
        <v>445</v>
      </c>
      <c r="F1" s="66" t="s">
        <v>446</v>
      </c>
      <c r="G1" s="66" t="s">
        <v>447</v>
      </c>
      <c r="H1" s="66" t="s">
        <v>448</v>
      </c>
      <c r="I1" s="66" t="s">
        <v>449</v>
      </c>
      <c r="J1" s="66" t="s">
        <v>450</v>
      </c>
      <c r="K1" s="66" t="s">
        <v>451</v>
      </c>
      <c r="L1" s="66" t="s">
        <v>452</v>
      </c>
      <c r="M1" s="66" t="s">
        <v>453</v>
      </c>
      <c r="N1" s="66" t="s">
        <v>454</v>
      </c>
      <c r="O1" s="66" t="s">
        <v>455</v>
      </c>
      <c r="P1" s="66" t="s">
        <v>456</v>
      </c>
      <c r="Q1" s="66" t="s">
        <v>457</v>
      </c>
      <c r="R1" s="66" t="s">
        <v>458</v>
      </c>
    </row>
    <row r="2" spans="1:18" ht="26.4" x14ac:dyDescent="0.25">
      <c r="A2" s="119" t="s">
        <v>330</v>
      </c>
      <c r="B2" s="67" t="s">
        <v>16</v>
      </c>
      <c r="C2" s="68" t="s">
        <v>459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8" x14ac:dyDescent="0.25">
      <c r="A3" s="119"/>
      <c r="B3" s="67" t="s">
        <v>19</v>
      </c>
      <c r="C3" s="68" t="s">
        <v>459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x14ac:dyDescent="0.25">
      <c r="A4" s="119"/>
      <c r="B4" s="67" t="s">
        <v>21</v>
      </c>
      <c r="C4" s="68" t="s">
        <v>459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</row>
    <row r="5" spans="1:18" ht="26.4" x14ac:dyDescent="0.25">
      <c r="A5" s="119"/>
      <c r="B5" s="67" t="s">
        <v>23</v>
      </c>
      <c r="C5" s="68" t="s">
        <v>459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</row>
    <row r="6" spans="1:18" x14ac:dyDescent="0.25">
      <c r="A6" s="119" t="s">
        <v>331</v>
      </c>
      <c r="B6" s="67" t="s">
        <v>25</v>
      </c>
      <c r="C6" s="68" t="s">
        <v>459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</row>
    <row r="7" spans="1:18" x14ac:dyDescent="0.25">
      <c r="A7" s="119"/>
      <c r="B7" s="67" t="s">
        <v>27</v>
      </c>
      <c r="C7" s="68" t="s">
        <v>459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</row>
    <row r="8" spans="1:18" x14ac:dyDescent="0.25">
      <c r="A8" s="119"/>
      <c r="B8" s="67" t="s">
        <v>29</v>
      </c>
      <c r="C8" s="68" t="s">
        <v>459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</row>
    <row r="9" spans="1:18" x14ac:dyDescent="0.25">
      <c r="A9" s="119"/>
      <c r="B9" s="67" t="s">
        <v>31</v>
      </c>
      <c r="C9" s="68" t="s">
        <v>459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</row>
    <row r="10" spans="1:18" x14ac:dyDescent="0.25">
      <c r="A10" s="119" t="s">
        <v>332</v>
      </c>
      <c r="B10" s="67" t="s">
        <v>25</v>
      </c>
      <c r="C10" s="68" t="s">
        <v>459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</row>
    <row r="11" spans="1:18" x14ac:dyDescent="0.25">
      <c r="A11" s="119"/>
      <c r="B11" s="67" t="s">
        <v>27</v>
      </c>
      <c r="C11" s="68" t="s">
        <v>459</v>
      </c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</row>
    <row r="12" spans="1:18" x14ac:dyDescent="0.25">
      <c r="A12" s="119"/>
      <c r="B12" s="67" t="s">
        <v>29</v>
      </c>
      <c r="C12" s="68" t="s">
        <v>459</v>
      </c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</row>
    <row r="13" spans="1:18" x14ac:dyDescent="0.25">
      <c r="A13" s="119"/>
      <c r="B13" s="67" t="s">
        <v>460</v>
      </c>
      <c r="C13" s="68" t="s">
        <v>459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</row>
    <row r="14" spans="1:18" x14ac:dyDescent="0.25">
      <c r="A14" s="119" t="s">
        <v>333</v>
      </c>
      <c r="B14" s="67" t="s">
        <v>25</v>
      </c>
      <c r="C14" s="68" t="s">
        <v>459</v>
      </c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</row>
    <row r="15" spans="1:18" x14ac:dyDescent="0.25">
      <c r="A15" s="119"/>
      <c r="B15" s="67" t="s">
        <v>27</v>
      </c>
      <c r="C15" s="68" t="s">
        <v>459</v>
      </c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</row>
    <row r="16" spans="1:18" x14ac:dyDescent="0.25">
      <c r="A16" s="119"/>
      <c r="B16" s="67" t="s">
        <v>29</v>
      </c>
      <c r="C16" s="68" t="s">
        <v>459</v>
      </c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</row>
    <row r="17" spans="1:18" x14ac:dyDescent="0.25">
      <c r="A17" s="119"/>
      <c r="B17" s="67" t="s">
        <v>461</v>
      </c>
      <c r="C17" s="68" t="s">
        <v>459</v>
      </c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</row>
    <row r="18" spans="1:18" x14ac:dyDescent="0.25">
      <c r="A18" s="119" t="s">
        <v>334</v>
      </c>
      <c r="B18" s="67" t="s">
        <v>25</v>
      </c>
      <c r="C18" s="68" t="s">
        <v>459</v>
      </c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</row>
    <row r="19" spans="1:18" x14ac:dyDescent="0.25">
      <c r="A19" s="119"/>
      <c r="B19" s="67" t="s">
        <v>27</v>
      </c>
      <c r="C19" s="68" t="s">
        <v>459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</row>
    <row r="20" spans="1:18" x14ac:dyDescent="0.25">
      <c r="A20" s="119"/>
      <c r="B20" s="67" t="s">
        <v>29</v>
      </c>
      <c r="C20" s="68" t="s">
        <v>459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</row>
    <row r="21" spans="1:18" x14ac:dyDescent="0.25">
      <c r="A21" s="119"/>
      <c r="B21" s="67" t="s">
        <v>462</v>
      </c>
      <c r="C21" s="68" t="s">
        <v>459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</row>
    <row r="22" spans="1:18" x14ac:dyDescent="0.25">
      <c r="A22" s="119" t="s">
        <v>335</v>
      </c>
      <c r="B22" s="67" t="s">
        <v>25</v>
      </c>
      <c r="C22" s="68" t="s">
        <v>459</v>
      </c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</row>
    <row r="23" spans="1:18" x14ac:dyDescent="0.25">
      <c r="A23" s="119"/>
      <c r="B23" s="67" t="s">
        <v>27</v>
      </c>
      <c r="C23" s="68" t="s">
        <v>459</v>
      </c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</row>
    <row r="24" spans="1:18" x14ac:dyDescent="0.25">
      <c r="A24" s="119"/>
      <c r="B24" s="67" t="s">
        <v>29</v>
      </c>
      <c r="C24" s="68" t="s">
        <v>459</v>
      </c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</row>
    <row r="25" spans="1:18" x14ac:dyDescent="0.25">
      <c r="A25" s="119"/>
      <c r="B25" s="67" t="s">
        <v>463</v>
      </c>
      <c r="C25" s="68" t="s">
        <v>459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</row>
    <row r="26" spans="1:18" x14ac:dyDescent="0.25">
      <c r="A26" s="119" t="s">
        <v>336</v>
      </c>
      <c r="B26" s="67" t="s">
        <v>25</v>
      </c>
      <c r="C26" s="68" t="s">
        <v>459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</row>
    <row r="27" spans="1:18" x14ac:dyDescent="0.25">
      <c r="A27" s="119"/>
      <c r="B27" s="67" t="s">
        <v>27</v>
      </c>
      <c r="C27" s="68" t="s">
        <v>459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</row>
    <row r="28" spans="1:18" x14ac:dyDescent="0.25">
      <c r="A28" s="119"/>
      <c r="B28" s="67" t="s">
        <v>29</v>
      </c>
      <c r="C28" s="68" t="s">
        <v>459</v>
      </c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</row>
    <row r="29" spans="1:18" x14ac:dyDescent="0.25">
      <c r="A29" s="119"/>
      <c r="B29" s="67" t="s">
        <v>464</v>
      </c>
      <c r="C29" s="68" t="s">
        <v>459</v>
      </c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</row>
    <row r="30" spans="1:18" x14ac:dyDescent="0.25">
      <c r="A30" s="102" t="s">
        <v>337</v>
      </c>
      <c r="B30" s="67" t="s">
        <v>37</v>
      </c>
      <c r="C30" s="45" t="s">
        <v>459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</row>
    <row r="31" spans="1:18" x14ac:dyDescent="0.25">
      <c r="A31" s="102"/>
      <c r="B31" s="69" t="s">
        <v>39</v>
      </c>
      <c r="C31" s="45" t="s">
        <v>459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</row>
    <row r="32" spans="1:18" ht="26.4" x14ac:dyDescent="0.25">
      <c r="A32" s="49" t="s">
        <v>338</v>
      </c>
      <c r="B32" s="69" t="s">
        <v>41</v>
      </c>
      <c r="C32" s="68" t="s">
        <v>459</v>
      </c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</row>
    <row r="33" spans="1:18" ht="39.6" x14ac:dyDescent="0.25">
      <c r="A33" s="102" t="s">
        <v>339</v>
      </c>
      <c r="B33" s="67" t="s">
        <v>45</v>
      </c>
      <c r="C33" s="120" t="s">
        <v>459</v>
      </c>
      <c r="D33" s="120" t="s">
        <v>459</v>
      </c>
      <c r="E33" s="120" t="s">
        <v>459</v>
      </c>
      <c r="F33" s="120" t="s">
        <v>459</v>
      </c>
      <c r="G33" s="120" t="s">
        <v>459</v>
      </c>
      <c r="H33" s="120" t="s">
        <v>459</v>
      </c>
      <c r="I33" s="120" t="s">
        <v>459</v>
      </c>
      <c r="J33" s="120" t="s">
        <v>459</v>
      </c>
      <c r="K33" s="120" t="s">
        <v>459</v>
      </c>
      <c r="L33" s="120" t="s">
        <v>459</v>
      </c>
      <c r="M33" s="120" t="s">
        <v>459</v>
      </c>
      <c r="N33" s="120" t="s">
        <v>459</v>
      </c>
      <c r="O33" s="120" t="s">
        <v>459</v>
      </c>
      <c r="P33" s="120" t="s">
        <v>459</v>
      </c>
      <c r="Q33" s="120" t="s">
        <v>459</v>
      </c>
      <c r="R33" s="120" t="s">
        <v>459</v>
      </c>
    </row>
    <row r="34" spans="1:18" ht="39.6" x14ac:dyDescent="0.25">
      <c r="A34" s="102"/>
      <c r="B34" s="67" t="s">
        <v>47</v>
      </c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</row>
    <row r="35" spans="1:18" ht="26.4" x14ac:dyDescent="0.25">
      <c r="A35" s="49" t="s">
        <v>340</v>
      </c>
      <c r="B35" s="67" t="s">
        <v>49</v>
      </c>
      <c r="C35" s="49" t="s">
        <v>459</v>
      </c>
      <c r="D35" s="68" t="s">
        <v>459</v>
      </c>
      <c r="E35" s="68" t="s">
        <v>459</v>
      </c>
      <c r="F35" s="68" t="s">
        <v>459</v>
      </c>
      <c r="G35" s="68" t="s">
        <v>459</v>
      </c>
      <c r="H35" s="68" t="s">
        <v>459</v>
      </c>
      <c r="I35" s="68" t="s">
        <v>459</v>
      </c>
      <c r="J35" s="68" t="s">
        <v>459</v>
      </c>
      <c r="K35" s="68" t="s">
        <v>459</v>
      </c>
      <c r="L35" s="68" t="s">
        <v>459</v>
      </c>
      <c r="M35" s="68" t="s">
        <v>459</v>
      </c>
      <c r="N35" s="68" t="s">
        <v>459</v>
      </c>
      <c r="O35" s="68" t="s">
        <v>459</v>
      </c>
      <c r="P35" s="68" t="s">
        <v>459</v>
      </c>
      <c r="Q35" s="68" t="s">
        <v>459</v>
      </c>
      <c r="R35" s="68" t="s">
        <v>459</v>
      </c>
    </row>
    <row r="36" spans="1:18" ht="26.4" x14ac:dyDescent="0.25">
      <c r="A36" s="120" t="s">
        <v>341</v>
      </c>
      <c r="B36" s="67" t="s">
        <v>51</v>
      </c>
      <c r="C36" s="120" t="s">
        <v>459</v>
      </c>
      <c r="D36" s="120" t="s">
        <v>459</v>
      </c>
      <c r="E36" s="120" t="s">
        <v>459</v>
      </c>
      <c r="F36" s="120" t="s">
        <v>459</v>
      </c>
      <c r="G36" s="120" t="s">
        <v>459</v>
      </c>
      <c r="H36" s="120" t="s">
        <v>459</v>
      </c>
      <c r="I36" s="120" t="s">
        <v>459</v>
      </c>
      <c r="J36" s="120" t="s">
        <v>459</v>
      </c>
      <c r="K36" s="120" t="s">
        <v>459</v>
      </c>
      <c r="L36" s="120" t="s">
        <v>459</v>
      </c>
      <c r="M36" s="120" t="s">
        <v>459</v>
      </c>
      <c r="N36" s="120" t="s">
        <v>459</v>
      </c>
      <c r="O36" s="120" t="s">
        <v>459</v>
      </c>
      <c r="P36" s="120" t="s">
        <v>459</v>
      </c>
      <c r="Q36" s="120" t="s">
        <v>459</v>
      </c>
      <c r="R36" s="120" t="s">
        <v>459</v>
      </c>
    </row>
    <row r="37" spans="1:18" ht="26.4" x14ac:dyDescent="0.25">
      <c r="A37" s="120"/>
      <c r="B37" s="67" t="s">
        <v>53</v>
      </c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</row>
    <row r="38" spans="1:18" ht="26.4" x14ac:dyDescent="0.25">
      <c r="A38" s="120"/>
      <c r="B38" s="67" t="s">
        <v>55</v>
      </c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</row>
    <row r="39" spans="1:18" ht="26.4" x14ac:dyDescent="0.25">
      <c r="A39" s="49" t="s">
        <v>342</v>
      </c>
      <c r="B39" s="67" t="s">
        <v>57</v>
      </c>
      <c r="C39" s="49"/>
      <c r="D39" s="49"/>
      <c r="E39" s="49"/>
      <c r="F39" s="49"/>
      <c r="G39" s="49"/>
      <c r="H39" s="49" t="s">
        <v>459</v>
      </c>
      <c r="I39" s="49" t="s">
        <v>459</v>
      </c>
      <c r="J39" s="49"/>
      <c r="K39" s="49"/>
      <c r="L39" s="49" t="s">
        <v>459</v>
      </c>
      <c r="M39" s="49"/>
      <c r="N39" s="49" t="s">
        <v>459</v>
      </c>
      <c r="O39" s="49"/>
      <c r="P39" s="49" t="s">
        <v>459</v>
      </c>
      <c r="Q39" s="49"/>
      <c r="R39" s="49"/>
    </row>
    <row r="40" spans="1:18" ht="26.4" x14ac:dyDescent="0.25">
      <c r="A40" s="120" t="s">
        <v>343</v>
      </c>
      <c r="B40" s="67" t="s">
        <v>59</v>
      </c>
      <c r="C40" s="49"/>
      <c r="D40" s="49"/>
      <c r="E40" s="49"/>
      <c r="F40" s="49"/>
      <c r="G40" s="49"/>
      <c r="H40" s="49" t="s">
        <v>459</v>
      </c>
      <c r="I40" s="49" t="s">
        <v>459</v>
      </c>
      <c r="J40" s="49" t="s">
        <v>459</v>
      </c>
      <c r="K40" s="49"/>
      <c r="L40" s="49" t="s">
        <v>459</v>
      </c>
      <c r="M40" s="49"/>
      <c r="N40" s="49" t="s">
        <v>459</v>
      </c>
      <c r="O40" s="49"/>
      <c r="P40" s="49" t="s">
        <v>459</v>
      </c>
      <c r="Q40" s="49" t="s">
        <v>459</v>
      </c>
      <c r="R40" s="49"/>
    </row>
    <row r="41" spans="1:18" ht="26.4" x14ac:dyDescent="0.25">
      <c r="A41" s="120"/>
      <c r="B41" s="67" t="s">
        <v>61</v>
      </c>
      <c r="C41" s="49"/>
      <c r="D41" s="49"/>
      <c r="E41" s="49"/>
      <c r="F41" s="49"/>
      <c r="G41" s="49"/>
      <c r="H41" s="49" t="s">
        <v>459</v>
      </c>
      <c r="I41" s="49" t="s">
        <v>459</v>
      </c>
      <c r="J41" s="49"/>
      <c r="K41" s="49"/>
      <c r="L41" s="49"/>
      <c r="M41" s="49"/>
      <c r="N41" s="49"/>
      <c r="O41" s="49"/>
      <c r="P41" s="49"/>
      <c r="Q41" s="49"/>
      <c r="R41" s="49"/>
    </row>
    <row r="42" spans="1:18" x14ac:dyDescent="0.25">
      <c r="A42" s="120"/>
      <c r="B42" s="67" t="s">
        <v>63</v>
      </c>
      <c r="C42" s="49"/>
      <c r="D42" s="49" t="s">
        <v>459</v>
      </c>
      <c r="E42" s="49" t="s">
        <v>459</v>
      </c>
      <c r="F42" s="49" t="s">
        <v>459</v>
      </c>
      <c r="G42" s="49" t="s">
        <v>459</v>
      </c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</row>
    <row r="43" spans="1:18" ht="26.4" x14ac:dyDescent="0.25">
      <c r="A43" s="49" t="s">
        <v>344</v>
      </c>
      <c r="B43" s="67" t="s">
        <v>65</v>
      </c>
      <c r="C43" s="49"/>
      <c r="D43" s="49"/>
      <c r="E43" s="49"/>
      <c r="F43" s="49"/>
      <c r="G43" s="49"/>
      <c r="H43" s="49" t="s">
        <v>459</v>
      </c>
      <c r="I43" s="49" t="s">
        <v>459</v>
      </c>
      <c r="J43" s="49"/>
      <c r="K43" s="49" t="s">
        <v>459</v>
      </c>
      <c r="L43" s="49" t="s">
        <v>459</v>
      </c>
      <c r="M43" s="49" t="s">
        <v>459</v>
      </c>
      <c r="N43" s="49" t="s">
        <v>459</v>
      </c>
      <c r="O43" s="49" t="s">
        <v>459</v>
      </c>
      <c r="P43" s="49" t="s">
        <v>459</v>
      </c>
      <c r="Q43" s="49"/>
      <c r="R43" s="49"/>
    </row>
    <row r="44" spans="1:18" x14ac:dyDescent="0.25">
      <c r="A44" s="102" t="s">
        <v>345</v>
      </c>
      <c r="B44" s="67" t="s">
        <v>67</v>
      </c>
      <c r="C44" s="49" t="s">
        <v>459</v>
      </c>
      <c r="D44" s="49"/>
      <c r="E44" s="49"/>
      <c r="F44" s="49"/>
      <c r="G44" s="49"/>
      <c r="H44" s="49"/>
      <c r="I44" s="49"/>
      <c r="J44" s="49" t="s">
        <v>459</v>
      </c>
      <c r="K44" s="49"/>
      <c r="L44" s="49"/>
      <c r="M44" s="49"/>
      <c r="N44" s="49"/>
      <c r="O44" s="49"/>
      <c r="P44" s="49"/>
      <c r="Q44" s="49"/>
      <c r="R44" s="49"/>
    </row>
    <row r="45" spans="1:18" x14ac:dyDescent="0.25">
      <c r="A45" s="102"/>
      <c r="B45" s="67" t="s">
        <v>69</v>
      </c>
      <c r="C45" s="49"/>
      <c r="D45" s="49"/>
      <c r="E45" s="49"/>
      <c r="F45" s="49"/>
      <c r="G45" s="49"/>
      <c r="H45" s="49" t="s">
        <v>459</v>
      </c>
      <c r="I45" s="49" t="s">
        <v>459</v>
      </c>
      <c r="J45" s="49" t="s">
        <v>459</v>
      </c>
      <c r="K45" s="49" t="s">
        <v>459</v>
      </c>
      <c r="L45" s="49" t="s">
        <v>459</v>
      </c>
      <c r="M45" s="49" t="s">
        <v>459</v>
      </c>
      <c r="N45" s="49" t="s">
        <v>459</v>
      </c>
      <c r="O45" s="49" t="s">
        <v>459</v>
      </c>
      <c r="P45" s="49" t="s">
        <v>459</v>
      </c>
      <c r="Q45" s="49"/>
      <c r="R45" s="49"/>
    </row>
    <row r="46" spans="1:18" ht="39.6" x14ac:dyDescent="0.25">
      <c r="A46" s="102"/>
      <c r="B46" s="67" t="s">
        <v>71</v>
      </c>
      <c r="C46" s="49"/>
      <c r="D46" s="49"/>
      <c r="E46" s="49"/>
      <c r="F46" s="49"/>
      <c r="G46" s="49"/>
      <c r="H46" s="49"/>
      <c r="I46" s="49"/>
      <c r="J46" s="49"/>
      <c r="K46" s="49" t="s">
        <v>459</v>
      </c>
      <c r="L46" s="49"/>
      <c r="M46" s="49"/>
      <c r="N46" s="49"/>
      <c r="O46" s="49"/>
      <c r="P46" s="49"/>
      <c r="Q46" s="49"/>
      <c r="R46" s="49"/>
    </row>
    <row r="47" spans="1:18" ht="26.4" x14ac:dyDescent="0.25">
      <c r="A47" s="102" t="s">
        <v>346</v>
      </c>
      <c r="B47" s="67" t="s">
        <v>73</v>
      </c>
      <c r="C47" s="49"/>
      <c r="D47" s="49"/>
      <c r="E47" s="49"/>
      <c r="F47" s="49"/>
      <c r="G47" s="49"/>
      <c r="H47" s="49" t="s">
        <v>459</v>
      </c>
      <c r="I47" s="49" t="s">
        <v>459</v>
      </c>
      <c r="J47" s="49"/>
      <c r="K47" s="49"/>
      <c r="L47" s="49"/>
      <c r="M47" s="49"/>
      <c r="N47" s="49"/>
      <c r="O47" s="49"/>
      <c r="P47" s="49"/>
      <c r="Q47" s="49"/>
      <c r="R47" s="49"/>
    </row>
    <row r="48" spans="1:18" ht="26.4" x14ac:dyDescent="0.25">
      <c r="A48" s="102"/>
      <c r="B48" s="67" t="s">
        <v>75</v>
      </c>
      <c r="C48" s="49"/>
      <c r="D48" s="49"/>
      <c r="E48" s="49"/>
      <c r="F48" s="49"/>
      <c r="G48" s="49"/>
      <c r="H48" s="49" t="s">
        <v>459</v>
      </c>
      <c r="I48" s="49" t="s">
        <v>459</v>
      </c>
      <c r="J48" s="49" t="s">
        <v>459</v>
      </c>
      <c r="K48" s="49" t="s">
        <v>459</v>
      </c>
      <c r="L48" s="49" t="s">
        <v>459</v>
      </c>
      <c r="M48" s="49" t="s">
        <v>459</v>
      </c>
      <c r="N48" s="49" t="s">
        <v>459</v>
      </c>
      <c r="O48" s="49" t="s">
        <v>459</v>
      </c>
      <c r="P48" s="49" t="s">
        <v>459</v>
      </c>
      <c r="Q48" s="49"/>
      <c r="R48" s="49"/>
    </row>
    <row r="49" spans="1:18" ht="26.4" x14ac:dyDescent="0.25">
      <c r="A49" s="102"/>
      <c r="B49" s="67" t="s">
        <v>77</v>
      </c>
      <c r="C49" s="49"/>
      <c r="D49" s="49"/>
      <c r="E49" s="49"/>
      <c r="F49" s="49"/>
      <c r="G49" s="49"/>
      <c r="H49" s="49" t="s">
        <v>459</v>
      </c>
      <c r="I49" s="49" t="s">
        <v>459</v>
      </c>
      <c r="J49" s="49" t="s">
        <v>459</v>
      </c>
      <c r="K49" s="49" t="s">
        <v>459</v>
      </c>
      <c r="L49" s="49" t="s">
        <v>459</v>
      </c>
      <c r="M49" s="49" t="s">
        <v>459</v>
      </c>
      <c r="N49" s="49" t="s">
        <v>459</v>
      </c>
      <c r="O49" s="49" t="s">
        <v>459</v>
      </c>
      <c r="P49" s="49" t="s">
        <v>459</v>
      </c>
      <c r="Q49" s="49"/>
      <c r="R49" s="49"/>
    </row>
    <row r="50" spans="1:18" ht="39.6" x14ac:dyDescent="0.25">
      <c r="A50" s="102"/>
      <c r="B50" s="67" t="s">
        <v>79</v>
      </c>
      <c r="C50" s="49"/>
      <c r="D50" s="49"/>
      <c r="E50" s="49"/>
      <c r="F50" s="49"/>
      <c r="G50" s="49"/>
      <c r="H50" s="49" t="s">
        <v>459</v>
      </c>
      <c r="I50" s="49" t="s">
        <v>459</v>
      </c>
      <c r="J50" s="49"/>
      <c r="K50" s="49" t="s">
        <v>459</v>
      </c>
      <c r="L50" s="49" t="s">
        <v>459</v>
      </c>
      <c r="M50" s="49" t="s">
        <v>459</v>
      </c>
      <c r="N50" s="49" t="s">
        <v>459</v>
      </c>
      <c r="O50" s="49" t="s">
        <v>459</v>
      </c>
      <c r="P50" s="49"/>
      <c r="Q50" s="49"/>
      <c r="R50" s="49"/>
    </row>
    <row r="51" spans="1:18" ht="39.6" x14ac:dyDescent="0.25">
      <c r="A51" s="102"/>
      <c r="B51" s="67" t="s">
        <v>81</v>
      </c>
      <c r="C51" s="49"/>
      <c r="D51" s="49"/>
      <c r="E51" s="49"/>
      <c r="F51" s="49"/>
      <c r="G51" s="49"/>
      <c r="H51" s="49"/>
      <c r="I51" s="49"/>
      <c r="J51" s="49" t="s">
        <v>459</v>
      </c>
      <c r="K51" s="49"/>
      <c r="L51" s="49"/>
      <c r="M51" s="49"/>
      <c r="N51" s="49"/>
      <c r="O51" s="49"/>
      <c r="P51" s="49" t="s">
        <v>459</v>
      </c>
      <c r="Q51" s="49"/>
      <c r="R51" s="49"/>
    </row>
    <row r="52" spans="1:18" x14ac:dyDescent="0.25">
      <c r="A52" s="102" t="s">
        <v>347</v>
      </c>
      <c r="B52" s="67" t="s">
        <v>83</v>
      </c>
      <c r="C52" s="49"/>
      <c r="D52" s="49"/>
      <c r="E52" s="49"/>
      <c r="F52" s="49"/>
      <c r="G52" s="49"/>
      <c r="H52" s="49" t="s">
        <v>459</v>
      </c>
      <c r="I52" s="49" t="s">
        <v>459</v>
      </c>
      <c r="J52" s="49" t="s">
        <v>459</v>
      </c>
      <c r="K52" s="49"/>
      <c r="L52" s="49"/>
      <c r="M52" s="49"/>
      <c r="N52" s="49"/>
      <c r="O52" s="49"/>
      <c r="P52" s="49"/>
      <c r="Q52" s="49"/>
      <c r="R52" s="49"/>
    </row>
    <row r="53" spans="1:18" ht="26.4" x14ac:dyDescent="0.25">
      <c r="A53" s="102"/>
      <c r="B53" s="67" t="s">
        <v>85</v>
      </c>
      <c r="C53" s="49"/>
      <c r="D53" s="49"/>
      <c r="E53" s="49"/>
      <c r="F53" s="49"/>
      <c r="G53" s="49"/>
      <c r="H53" s="49"/>
      <c r="I53" s="49"/>
      <c r="J53" s="49"/>
      <c r="K53" s="49" t="s">
        <v>459</v>
      </c>
      <c r="L53" s="49"/>
      <c r="M53" s="49"/>
      <c r="N53" s="49"/>
      <c r="O53" s="49"/>
      <c r="P53" s="49"/>
      <c r="Q53" s="49"/>
      <c r="R53" s="49"/>
    </row>
    <row r="54" spans="1:18" x14ac:dyDescent="0.25">
      <c r="A54" s="102" t="s">
        <v>348</v>
      </c>
      <c r="B54" s="67" t="s">
        <v>87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 t="s">
        <v>459</v>
      </c>
      <c r="O54" s="49"/>
      <c r="P54" s="49" t="s">
        <v>459</v>
      </c>
      <c r="Q54" s="49"/>
      <c r="R54" s="49"/>
    </row>
    <row r="55" spans="1:18" x14ac:dyDescent="0.25">
      <c r="A55" s="102"/>
      <c r="B55" s="67" t="s">
        <v>89</v>
      </c>
      <c r="C55" s="49"/>
      <c r="D55" s="49"/>
      <c r="E55" s="49"/>
      <c r="F55" s="49"/>
      <c r="G55" s="49"/>
      <c r="H55" s="49"/>
      <c r="I55" s="49"/>
      <c r="J55" s="49"/>
      <c r="K55" s="49"/>
      <c r="L55" s="49" t="s">
        <v>459</v>
      </c>
      <c r="M55" s="49"/>
      <c r="N55" s="49"/>
      <c r="O55" s="49"/>
      <c r="P55" s="49"/>
      <c r="Q55" s="49"/>
      <c r="R55" s="49"/>
    </row>
    <row r="56" spans="1:18" ht="26.4" x14ac:dyDescent="0.25">
      <c r="A56" s="102"/>
      <c r="B56" s="67" t="s">
        <v>91</v>
      </c>
      <c r="C56" s="49"/>
      <c r="D56" s="49"/>
      <c r="E56" s="49"/>
      <c r="F56" s="49"/>
      <c r="G56" s="49"/>
      <c r="H56" s="49" t="s">
        <v>459</v>
      </c>
      <c r="I56" s="49" t="s">
        <v>459</v>
      </c>
      <c r="J56" s="49"/>
      <c r="K56" s="49"/>
      <c r="L56" s="49"/>
      <c r="M56" s="49"/>
      <c r="N56" s="49"/>
      <c r="O56" s="49"/>
      <c r="P56" s="49"/>
      <c r="Q56" s="49"/>
      <c r="R56" s="49"/>
    </row>
    <row r="57" spans="1:18" x14ac:dyDescent="0.25">
      <c r="A57" s="102"/>
      <c r="B57" s="67" t="s">
        <v>93</v>
      </c>
      <c r="C57" s="49"/>
      <c r="D57" s="49"/>
      <c r="E57" s="49"/>
      <c r="F57" s="49"/>
      <c r="G57" s="49"/>
      <c r="H57" s="49"/>
      <c r="I57" s="49"/>
      <c r="J57" s="49" t="s">
        <v>459</v>
      </c>
      <c r="K57" s="49"/>
      <c r="L57" s="49"/>
      <c r="M57" s="49"/>
      <c r="N57" s="49"/>
      <c r="O57" s="49"/>
      <c r="P57" s="49"/>
      <c r="Q57" s="49"/>
      <c r="R57" s="49"/>
    </row>
    <row r="58" spans="1:18" ht="26.4" x14ac:dyDescent="0.25">
      <c r="A58" s="102"/>
      <c r="B58" s="67" t="s">
        <v>95</v>
      </c>
      <c r="C58" s="49"/>
      <c r="D58" s="49"/>
      <c r="E58" s="49"/>
      <c r="F58" s="49"/>
      <c r="G58" s="49"/>
      <c r="H58" s="49" t="s">
        <v>459</v>
      </c>
      <c r="I58" s="49" t="s">
        <v>459</v>
      </c>
      <c r="J58" s="49"/>
      <c r="K58" s="49" t="s">
        <v>459</v>
      </c>
      <c r="L58" s="49" t="s">
        <v>459</v>
      </c>
      <c r="M58" s="49"/>
      <c r="N58" s="49" t="s">
        <v>459</v>
      </c>
      <c r="O58" s="49"/>
      <c r="P58" s="49" t="s">
        <v>459</v>
      </c>
      <c r="Q58" s="49"/>
      <c r="R58" s="49"/>
    </row>
    <row r="59" spans="1:18" ht="26.4" x14ac:dyDescent="0.25">
      <c r="A59" s="102" t="s">
        <v>349</v>
      </c>
      <c r="B59" s="67" t="s">
        <v>97</v>
      </c>
      <c r="C59" s="49"/>
      <c r="D59" s="49"/>
      <c r="E59" s="49"/>
      <c r="F59" s="49"/>
      <c r="G59" s="49"/>
      <c r="H59" s="49"/>
      <c r="I59" s="49"/>
      <c r="J59" s="49" t="s">
        <v>459</v>
      </c>
      <c r="K59" s="49"/>
      <c r="L59" s="49"/>
      <c r="M59" s="49"/>
      <c r="N59" s="49"/>
      <c r="O59" s="49"/>
      <c r="P59" s="49"/>
      <c r="Q59" s="49"/>
      <c r="R59" s="49"/>
    </row>
    <row r="60" spans="1:18" x14ac:dyDescent="0.25">
      <c r="A60" s="102"/>
      <c r="B60" s="67" t="s">
        <v>99</v>
      </c>
      <c r="C60" s="49"/>
      <c r="D60" s="49"/>
      <c r="E60" s="49"/>
      <c r="F60" s="49"/>
      <c r="G60" s="49"/>
      <c r="H60" s="49"/>
      <c r="I60" s="49"/>
      <c r="J60" s="49"/>
      <c r="K60" s="49"/>
      <c r="L60" s="49" t="s">
        <v>459</v>
      </c>
      <c r="M60" s="49"/>
      <c r="N60" s="49"/>
      <c r="O60" s="49"/>
      <c r="P60" s="49"/>
      <c r="Q60" s="49"/>
      <c r="R60" s="49"/>
    </row>
    <row r="61" spans="1:18" x14ac:dyDescent="0.25">
      <c r="A61" s="102"/>
      <c r="B61" s="67" t="s">
        <v>101</v>
      </c>
      <c r="C61" s="49"/>
      <c r="D61" s="49" t="s">
        <v>459</v>
      </c>
      <c r="E61" s="49" t="s">
        <v>459</v>
      </c>
      <c r="F61" s="49" t="s">
        <v>459</v>
      </c>
      <c r="G61" s="49" t="s">
        <v>459</v>
      </c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</row>
    <row r="62" spans="1:18" x14ac:dyDescent="0.25">
      <c r="A62" s="102"/>
      <c r="B62" s="67" t="s">
        <v>103</v>
      </c>
      <c r="C62" s="49"/>
      <c r="D62" s="49" t="s">
        <v>459</v>
      </c>
      <c r="E62" s="49" t="s">
        <v>459</v>
      </c>
      <c r="F62" s="49" t="s">
        <v>459</v>
      </c>
      <c r="G62" s="49" t="s">
        <v>459</v>
      </c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</row>
    <row r="63" spans="1:18" ht="26.4" x14ac:dyDescent="0.25">
      <c r="A63" s="49" t="s">
        <v>350</v>
      </c>
      <c r="B63" s="67" t="s">
        <v>105</v>
      </c>
      <c r="C63" s="49"/>
      <c r="D63" s="49" t="s">
        <v>459</v>
      </c>
      <c r="E63" s="49" t="s">
        <v>459</v>
      </c>
      <c r="F63" s="49" t="s">
        <v>459</v>
      </c>
      <c r="G63" s="49" t="s">
        <v>459</v>
      </c>
      <c r="H63" s="49" t="s">
        <v>459</v>
      </c>
      <c r="I63" s="49" t="s">
        <v>459</v>
      </c>
      <c r="J63" s="49" t="s">
        <v>459</v>
      </c>
      <c r="K63" s="49" t="s">
        <v>459</v>
      </c>
      <c r="L63" s="49" t="s">
        <v>459</v>
      </c>
      <c r="M63" s="49" t="s">
        <v>459</v>
      </c>
      <c r="N63" s="49" t="s">
        <v>459</v>
      </c>
      <c r="O63" s="49" t="s">
        <v>459</v>
      </c>
      <c r="P63" s="49" t="s">
        <v>459</v>
      </c>
      <c r="Q63" s="49"/>
      <c r="R63" s="49"/>
    </row>
    <row r="64" spans="1:18" ht="26.4" x14ac:dyDescent="0.25">
      <c r="A64" s="49" t="s">
        <v>351</v>
      </c>
      <c r="B64" s="69" t="s">
        <v>107</v>
      </c>
      <c r="C64" s="49"/>
      <c r="D64" s="49" t="s">
        <v>459</v>
      </c>
      <c r="E64" s="49" t="s">
        <v>459</v>
      </c>
      <c r="F64" s="49" t="s">
        <v>459</v>
      </c>
      <c r="G64" s="49" t="s">
        <v>459</v>
      </c>
      <c r="H64" s="49"/>
      <c r="I64" s="49"/>
      <c r="J64" s="49"/>
      <c r="K64" s="49"/>
      <c r="L64" s="49"/>
      <c r="M64" s="49"/>
      <c r="N64" s="49"/>
      <c r="O64" s="49"/>
      <c r="P64" s="49"/>
      <c r="Q64" s="49" t="s">
        <v>459</v>
      </c>
      <c r="R64" s="49"/>
    </row>
    <row r="65" spans="1:18" ht="26.4" x14ac:dyDescent="0.25">
      <c r="A65" s="102" t="s">
        <v>352</v>
      </c>
      <c r="B65" s="67" t="s">
        <v>109</v>
      </c>
      <c r="C65" s="49"/>
      <c r="D65" s="49"/>
      <c r="E65" s="49"/>
      <c r="F65" s="49"/>
      <c r="G65" s="49"/>
      <c r="H65" s="49"/>
      <c r="I65" s="49"/>
      <c r="J65" s="49" t="s">
        <v>459</v>
      </c>
      <c r="K65" s="49"/>
      <c r="L65" s="49"/>
      <c r="M65" s="49"/>
      <c r="N65" s="49"/>
      <c r="O65" s="49"/>
      <c r="P65" s="49"/>
      <c r="Q65" s="49"/>
      <c r="R65" s="49"/>
    </row>
    <row r="66" spans="1:18" x14ac:dyDescent="0.25">
      <c r="A66" s="102"/>
      <c r="B66" s="67" t="s">
        <v>111</v>
      </c>
      <c r="C66" s="49"/>
      <c r="D66" s="49" t="s">
        <v>459</v>
      </c>
      <c r="E66" s="49" t="s">
        <v>459</v>
      </c>
      <c r="F66" s="49" t="s">
        <v>459</v>
      </c>
      <c r="G66" s="49" t="s">
        <v>459</v>
      </c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</row>
    <row r="67" spans="1:18" ht="26.4" x14ac:dyDescent="0.25">
      <c r="A67" s="102"/>
      <c r="B67" s="67" t="s">
        <v>113</v>
      </c>
      <c r="C67" s="49"/>
      <c r="D67" s="49"/>
      <c r="E67" s="49"/>
      <c r="F67" s="49"/>
      <c r="G67" s="49"/>
      <c r="H67" s="49" t="s">
        <v>459</v>
      </c>
      <c r="I67" s="49" t="s">
        <v>459</v>
      </c>
      <c r="J67" s="49" t="s">
        <v>459</v>
      </c>
      <c r="K67" s="49" t="s">
        <v>459</v>
      </c>
      <c r="L67" s="49" t="s">
        <v>459</v>
      </c>
      <c r="M67" s="49" t="s">
        <v>459</v>
      </c>
      <c r="N67" s="49" t="s">
        <v>459</v>
      </c>
      <c r="O67" s="49" t="s">
        <v>459</v>
      </c>
      <c r="P67" s="49" t="s">
        <v>459</v>
      </c>
      <c r="Q67" s="49"/>
      <c r="R67" s="49"/>
    </row>
    <row r="68" spans="1:18" x14ac:dyDescent="0.25">
      <c r="A68" s="102" t="s">
        <v>353</v>
      </c>
      <c r="B68" s="67" t="s">
        <v>115</v>
      </c>
      <c r="C68" s="49" t="s">
        <v>459</v>
      </c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</row>
    <row r="69" spans="1:18" x14ac:dyDescent="0.25">
      <c r="A69" s="102"/>
      <c r="B69" s="67" t="s">
        <v>117</v>
      </c>
      <c r="C69" s="49"/>
      <c r="D69" s="49"/>
      <c r="E69" s="49"/>
      <c r="F69" s="49"/>
      <c r="G69" s="49"/>
      <c r="H69" s="49"/>
      <c r="I69" s="49"/>
      <c r="J69" s="49"/>
      <c r="K69" s="49" t="s">
        <v>459</v>
      </c>
      <c r="L69" s="49" t="s">
        <v>459</v>
      </c>
      <c r="M69" s="49" t="s">
        <v>459</v>
      </c>
      <c r="N69" s="49" t="s">
        <v>459</v>
      </c>
      <c r="O69" s="49" t="s">
        <v>459</v>
      </c>
      <c r="P69" s="49" t="s">
        <v>459</v>
      </c>
      <c r="Q69" s="49"/>
      <c r="R69" s="49"/>
    </row>
    <row r="70" spans="1:18" x14ac:dyDescent="0.25">
      <c r="A70" s="102"/>
      <c r="B70" s="67" t="s">
        <v>119</v>
      </c>
      <c r="C70" s="49"/>
      <c r="D70" s="49"/>
      <c r="E70" s="49"/>
      <c r="F70" s="49"/>
      <c r="G70" s="49"/>
      <c r="H70" s="49" t="s">
        <v>459</v>
      </c>
      <c r="I70" s="49" t="s">
        <v>459</v>
      </c>
      <c r="J70" s="49" t="s">
        <v>459</v>
      </c>
      <c r="K70" s="49"/>
      <c r="L70" s="49"/>
      <c r="M70" s="49"/>
      <c r="N70" s="49"/>
      <c r="O70" s="49"/>
      <c r="P70" s="49"/>
      <c r="Q70" s="49"/>
      <c r="R70" s="49"/>
    </row>
    <row r="71" spans="1:18" ht="26.4" x14ac:dyDescent="0.25">
      <c r="A71" s="102" t="s">
        <v>354</v>
      </c>
      <c r="B71" s="67" t="s">
        <v>123</v>
      </c>
      <c r="C71" s="49"/>
      <c r="D71" s="49"/>
      <c r="E71" s="49"/>
      <c r="F71" s="49"/>
      <c r="G71" s="49"/>
      <c r="H71" s="49" t="s">
        <v>459</v>
      </c>
      <c r="I71" s="49" t="s">
        <v>459</v>
      </c>
      <c r="J71" s="49" t="s">
        <v>459</v>
      </c>
      <c r="K71" s="49" t="s">
        <v>459</v>
      </c>
      <c r="L71" s="49" t="s">
        <v>459</v>
      </c>
      <c r="M71" s="49"/>
      <c r="N71" s="49"/>
      <c r="O71" s="49"/>
      <c r="P71" s="49"/>
      <c r="Q71" s="49"/>
      <c r="R71" s="49"/>
    </row>
    <row r="72" spans="1:18" ht="26.4" x14ac:dyDescent="0.25">
      <c r="A72" s="102"/>
      <c r="B72" s="67" t="s">
        <v>125</v>
      </c>
      <c r="C72" s="49"/>
      <c r="D72" s="49" t="s">
        <v>459</v>
      </c>
      <c r="E72" s="49" t="s">
        <v>459</v>
      </c>
      <c r="F72" s="49" t="s">
        <v>459</v>
      </c>
      <c r="G72" s="49" t="s">
        <v>459</v>
      </c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</row>
    <row r="73" spans="1:18" ht="26.4" x14ac:dyDescent="0.25">
      <c r="A73" s="102" t="s">
        <v>355</v>
      </c>
      <c r="B73" s="67" t="s">
        <v>129</v>
      </c>
      <c r="C73" s="49"/>
      <c r="D73" s="49"/>
      <c r="E73" s="49"/>
      <c r="F73" s="49"/>
      <c r="G73" s="49"/>
      <c r="H73" s="49"/>
      <c r="I73" s="49"/>
      <c r="J73" s="49"/>
      <c r="K73" s="49"/>
      <c r="L73" s="49" t="s">
        <v>459</v>
      </c>
      <c r="M73" s="49"/>
      <c r="N73" s="49"/>
      <c r="O73" s="49" t="s">
        <v>459</v>
      </c>
      <c r="P73" s="49" t="s">
        <v>459</v>
      </c>
      <c r="Q73" s="49"/>
      <c r="R73" s="49"/>
    </row>
    <row r="74" spans="1:18" ht="26.4" x14ac:dyDescent="0.25">
      <c r="A74" s="102"/>
      <c r="B74" s="67" t="s">
        <v>131</v>
      </c>
      <c r="C74" s="49"/>
      <c r="D74" s="49"/>
      <c r="E74" s="49"/>
      <c r="F74" s="49"/>
      <c r="G74" s="49"/>
      <c r="H74" s="49"/>
      <c r="I74" s="49"/>
      <c r="J74" s="49"/>
      <c r="K74" s="49"/>
      <c r="L74" s="49" t="s">
        <v>459</v>
      </c>
      <c r="M74" s="49"/>
      <c r="N74" s="49"/>
      <c r="O74" s="49" t="s">
        <v>459</v>
      </c>
      <c r="P74" s="49" t="s">
        <v>459</v>
      </c>
      <c r="Q74" s="49"/>
      <c r="R74" s="49"/>
    </row>
    <row r="75" spans="1:18" ht="26.4" x14ac:dyDescent="0.25">
      <c r="A75" s="102"/>
      <c r="B75" s="67" t="s">
        <v>133</v>
      </c>
      <c r="C75" s="49"/>
      <c r="D75" s="49"/>
      <c r="E75" s="49"/>
      <c r="F75" s="49"/>
      <c r="G75" s="49"/>
      <c r="H75" s="49"/>
      <c r="I75" s="49"/>
      <c r="J75" s="49"/>
      <c r="K75" s="49"/>
      <c r="L75" s="49" t="s">
        <v>459</v>
      </c>
      <c r="M75" s="49"/>
      <c r="N75" s="49"/>
      <c r="O75" s="49" t="s">
        <v>459</v>
      </c>
      <c r="P75" s="49" t="s">
        <v>459</v>
      </c>
      <c r="Q75" s="49"/>
      <c r="R75" s="49"/>
    </row>
    <row r="76" spans="1:18" x14ac:dyDescent="0.25">
      <c r="A76" s="102"/>
      <c r="B76" s="67" t="s">
        <v>135</v>
      </c>
      <c r="C76" s="49"/>
      <c r="D76" s="49"/>
      <c r="E76" s="49"/>
      <c r="F76" s="49"/>
      <c r="G76" s="49"/>
      <c r="H76" s="49"/>
      <c r="I76" s="49"/>
      <c r="J76" s="49"/>
      <c r="K76" s="49"/>
      <c r="L76" s="49" t="s">
        <v>459</v>
      </c>
      <c r="M76" s="49"/>
      <c r="N76" s="49"/>
      <c r="O76" s="49" t="s">
        <v>459</v>
      </c>
      <c r="P76" s="49" t="s">
        <v>459</v>
      </c>
      <c r="Q76" s="49"/>
      <c r="R76" s="49"/>
    </row>
    <row r="77" spans="1:18" x14ac:dyDescent="0.25">
      <c r="A77" s="102"/>
      <c r="B77" s="67" t="s">
        <v>137</v>
      </c>
      <c r="C77" s="49"/>
      <c r="D77" s="49"/>
      <c r="E77" s="49"/>
      <c r="F77" s="49"/>
      <c r="G77" s="49"/>
      <c r="H77" s="49"/>
      <c r="I77" s="49"/>
      <c r="J77" s="49"/>
      <c r="K77" s="49"/>
      <c r="L77" s="49" t="s">
        <v>459</v>
      </c>
      <c r="M77" s="49"/>
      <c r="N77" s="49"/>
      <c r="O77" s="49" t="s">
        <v>459</v>
      </c>
      <c r="P77" s="49" t="s">
        <v>459</v>
      </c>
      <c r="Q77" s="49"/>
      <c r="R77" s="49"/>
    </row>
    <row r="78" spans="1:18" x14ac:dyDescent="0.25">
      <c r="A78" s="102"/>
      <c r="B78" s="67" t="s">
        <v>139</v>
      </c>
      <c r="C78" s="49"/>
      <c r="D78" s="49"/>
      <c r="E78" s="49"/>
      <c r="F78" s="49"/>
      <c r="G78" s="49"/>
      <c r="H78" s="49"/>
      <c r="I78" s="49"/>
      <c r="J78" s="49"/>
      <c r="K78" s="49"/>
      <c r="L78" s="49" t="s">
        <v>459</v>
      </c>
      <c r="M78" s="49"/>
      <c r="N78" s="49"/>
      <c r="O78" s="49" t="s">
        <v>459</v>
      </c>
      <c r="P78" s="49" t="s">
        <v>459</v>
      </c>
      <c r="Q78" s="49"/>
      <c r="R78" s="49"/>
    </row>
    <row r="79" spans="1:18" ht="26.4" x14ac:dyDescent="0.25">
      <c r="A79" s="102"/>
      <c r="B79" s="69" t="s">
        <v>141</v>
      </c>
      <c r="C79" s="49"/>
      <c r="D79" s="49"/>
      <c r="E79" s="49"/>
      <c r="F79" s="49"/>
      <c r="G79" s="49"/>
      <c r="H79" s="49"/>
      <c r="I79" s="49"/>
      <c r="J79" s="49"/>
      <c r="K79" s="49"/>
      <c r="L79" s="49" t="s">
        <v>459</v>
      </c>
      <c r="M79" s="49"/>
      <c r="N79" s="49"/>
      <c r="O79" s="49" t="s">
        <v>459</v>
      </c>
      <c r="P79" s="49" t="s">
        <v>459</v>
      </c>
      <c r="Q79" s="49"/>
      <c r="R79" s="49"/>
    </row>
    <row r="80" spans="1:18" ht="26.4" x14ac:dyDescent="0.25">
      <c r="A80" s="102"/>
      <c r="B80" s="69" t="s">
        <v>143</v>
      </c>
      <c r="C80" s="49"/>
      <c r="D80" s="49"/>
      <c r="E80" s="49"/>
      <c r="F80" s="49"/>
      <c r="G80" s="49"/>
      <c r="H80" s="49"/>
      <c r="I80" s="49"/>
      <c r="J80" s="49"/>
      <c r="K80" s="49"/>
      <c r="L80" s="49" t="s">
        <v>459</v>
      </c>
      <c r="M80" s="49"/>
      <c r="N80" s="49"/>
      <c r="O80" s="49" t="s">
        <v>459</v>
      </c>
      <c r="P80" s="49" t="s">
        <v>459</v>
      </c>
      <c r="Q80" s="49"/>
      <c r="R80" s="49"/>
    </row>
    <row r="81" spans="1:18" ht="26.4" x14ac:dyDescent="0.25">
      <c r="A81" s="102" t="s">
        <v>356</v>
      </c>
      <c r="B81" s="67" t="s">
        <v>147</v>
      </c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 t="s">
        <v>459</v>
      </c>
      <c r="R81" s="49"/>
    </row>
    <row r="82" spans="1:18" x14ac:dyDescent="0.25">
      <c r="A82" s="102"/>
      <c r="B82" s="67" t="s">
        <v>149</v>
      </c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 t="s">
        <v>459</v>
      </c>
      <c r="R82" s="49"/>
    </row>
    <row r="83" spans="1:18" ht="26.4" x14ac:dyDescent="0.25">
      <c r="A83" s="102"/>
      <c r="B83" s="67" t="s">
        <v>151</v>
      </c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 t="s">
        <v>459</v>
      </c>
      <c r="R83" s="49"/>
    </row>
    <row r="84" spans="1:18" ht="26.4" x14ac:dyDescent="0.25">
      <c r="A84" s="102"/>
      <c r="B84" s="67" t="s">
        <v>153</v>
      </c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 t="s">
        <v>459</v>
      </c>
      <c r="R84" s="49"/>
    </row>
    <row r="85" spans="1:18" ht="26.4" x14ac:dyDescent="0.25">
      <c r="A85" s="102"/>
      <c r="B85" s="67" t="s">
        <v>155</v>
      </c>
      <c r="C85" s="49"/>
      <c r="D85" s="49"/>
      <c r="E85" s="49"/>
      <c r="F85" s="49"/>
      <c r="G85" s="49"/>
      <c r="H85" s="49"/>
      <c r="I85" s="49"/>
      <c r="J85" s="49"/>
      <c r="K85" s="49"/>
      <c r="L85" s="49" t="s">
        <v>459</v>
      </c>
      <c r="M85" s="49"/>
      <c r="N85" s="49"/>
      <c r="O85" s="49" t="s">
        <v>459</v>
      </c>
      <c r="P85" s="49" t="s">
        <v>459</v>
      </c>
      <c r="Q85" s="49" t="s">
        <v>459</v>
      </c>
      <c r="R85" s="49"/>
    </row>
    <row r="86" spans="1:18" x14ac:dyDescent="0.25">
      <c r="A86" s="102" t="s">
        <v>357</v>
      </c>
      <c r="B86" s="67" t="s">
        <v>161</v>
      </c>
      <c r="C86" s="49" t="s">
        <v>459</v>
      </c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</row>
    <row r="87" spans="1:18" x14ac:dyDescent="0.25">
      <c r="A87" s="102"/>
      <c r="B87" s="67" t="s">
        <v>163</v>
      </c>
      <c r="C87" s="49" t="s">
        <v>459</v>
      </c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</row>
    <row r="88" spans="1:18" x14ac:dyDescent="0.25">
      <c r="A88" s="102"/>
      <c r="B88" s="67" t="s">
        <v>165</v>
      </c>
      <c r="C88" s="49" t="s">
        <v>459</v>
      </c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</row>
    <row r="89" spans="1:18" x14ac:dyDescent="0.25">
      <c r="A89" s="102"/>
      <c r="B89" s="67" t="s">
        <v>167</v>
      </c>
      <c r="C89" s="49" t="s">
        <v>459</v>
      </c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</row>
    <row r="90" spans="1:18" x14ac:dyDescent="0.25">
      <c r="A90" s="102"/>
      <c r="B90" s="67" t="s">
        <v>169</v>
      </c>
      <c r="C90" s="49" t="s">
        <v>459</v>
      </c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</row>
    <row r="91" spans="1:18" x14ac:dyDescent="0.25">
      <c r="A91" s="102"/>
      <c r="B91" s="67" t="s">
        <v>171</v>
      </c>
      <c r="C91" s="49" t="s">
        <v>459</v>
      </c>
      <c r="D91" s="49" t="s">
        <v>459</v>
      </c>
      <c r="E91" s="49" t="s">
        <v>459</v>
      </c>
      <c r="F91" s="49" t="s">
        <v>459</v>
      </c>
      <c r="G91" s="49" t="s">
        <v>459</v>
      </c>
      <c r="H91" s="49" t="s">
        <v>459</v>
      </c>
      <c r="I91" s="49" t="s">
        <v>459</v>
      </c>
      <c r="J91" s="49" t="s">
        <v>459</v>
      </c>
      <c r="K91" s="49" t="s">
        <v>459</v>
      </c>
      <c r="L91" s="49" t="s">
        <v>459</v>
      </c>
      <c r="M91" s="49" t="s">
        <v>459</v>
      </c>
      <c r="N91" s="49" t="s">
        <v>459</v>
      </c>
      <c r="O91" s="49" t="s">
        <v>459</v>
      </c>
      <c r="P91" s="49" t="s">
        <v>459</v>
      </c>
      <c r="Q91" s="49"/>
      <c r="R91" s="49"/>
    </row>
    <row r="92" spans="1:18" ht="26.4" x14ac:dyDescent="0.25">
      <c r="A92" s="102" t="s">
        <v>358</v>
      </c>
      <c r="B92" s="67" t="s">
        <v>175</v>
      </c>
      <c r="C92" s="49" t="s">
        <v>459</v>
      </c>
      <c r="D92" s="49" t="s">
        <v>459</v>
      </c>
      <c r="E92" s="49" t="s">
        <v>459</v>
      </c>
      <c r="F92" s="49" t="s">
        <v>459</v>
      </c>
      <c r="G92" s="49" t="s">
        <v>459</v>
      </c>
      <c r="H92" s="49" t="s">
        <v>459</v>
      </c>
      <c r="I92" s="49" t="s">
        <v>459</v>
      </c>
      <c r="J92" s="49" t="s">
        <v>459</v>
      </c>
      <c r="K92" s="49" t="s">
        <v>459</v>
      </c>
      <c r="L92" s="49" t="s">
        <v>459</v>
      </c>
      <c r="M92" s="49" t="s">
        <v>459</v>
      </c>
      <c r="N92" s="49" t="s">
        <v>459</v>
      </c>
      <c r="O92" s="49" t="s">
        <v>459</v>
      </c>
      <c r="P92" s="49" t="s">
        <v>459</v>
      </c>
      <c r="Q92" s="49"/>
      <c r="R92" s="49"/>
    </row>
    <row r="93" spans="1:18" ht="26.4" x14ac:dyDescent="0.25">
      <c r="A93" s="102"/>
      <c r="B93" s="67" t="s">
        <v>177</v>
      </c>
      <c r="C93" s="49" t="s">
        <v>459</v>
      </c>
      <c r="D93" s="49" t="s">
        <v>459</v>
      </c>
      <c r="E93" s="49" t="s">
        <v>459</v>
      </c>
      <c r="F93" s="49" t="s">
        <v>459</v>
      </c>
      <c r="G93" s="49" t="s">
        <v>459</v>
      </c>
      <c r="H93" s="49" t="s">
        <v>459</v>
      </c>
      <c r="I93" s="49" t="s">
        <v>459</v>
      </c>
      <c r="J93" s="49" t="s">
        <v>459</v>
      </c>
      <c r="K93" s="49" t="s">
        <v>459</v>
      </c>
      <c r="L93" s="49" t="s">
        <v>459</v>
      </c>
      <c r="M93" s="49" t="s">
        <v>459</v>
      </c>
      <c r="N93" s="49" t="s">
        <v>459</v>
      </c>
      <c r="O93" s="49" t="s">
        <v>459</v>
      </c>
      <c r="P93" s="49" t="s">
        <v>459</v>
      </c>
      <c r="Q93" s="49"/>
      <c r="R93" s="49"/>
    </row>
    <row r="94" spans="1:18" x14ac:dyDescent="0.25">
      <c r="A94" s="102"/>
      <c r="B94" s="67" t="s">
        <v>179</v>
      </c>
      <c r="C94" s="49" t="s">
        <v>459</v>
      </c>
      <c r="D94" s="49" t="s">
        <v>459</v>
      </c>
      <c r="E94" s="49" t="s">
        <v>459</v>
      </c>
      <c r="F94" s="49" t="s">
        <v>459</v>
      </c>
      <c r="G94" s="49" t="s">
        <v>459</v>
      </c>
      <c r="H94" s="49" t="s">
        <v>459</v>
      </c>
      <c r="I94" s="49" t="s">
        <v>459</v>
      </c>
      <c r="J94" s="49" t="s">
        <v>459</v>
      </c>
      <c r="K94" s="49" t="s">
        <v>459</v>
      </c>
      <c r="L94" s="49" t="s">
        <v>459</v>
      </c>
      <c r="M94" s="49" t="s">
        <v>459</v>
      </c>
      <c r="N94" s="49" t="s">
        <v>459</v>
      </c>
      <c r="O94" s="49" t="s">
        <v>459</v>
      </c>
      <c r="P94" s="49" t="s">
        <v>459</v>
      </c>
      <c r="Q94" s="49"/>
      <c r="R94" s="49"/>
    </row>
    <row r="95" spans="1:18" x14ac:dyDescent="0.25">
      <c r="A95" s="102"/>
      <c r="B95" s="67" t="s">
        <v>181</v>
      </c>
      <c r="C95" s="49" t="s">
        <v>459</v>
      </c>
      <c r="D95" s="49" t="s">
        <v>459</v>
      </c>
      <c r="E95" s="49" t="s">
        <v>459</v>
      </c>
      <c r="F95" s="49" t="s">
        <v>459</v>
      </c>
      <c r="G95" s="49" t="s">
        <v>459</v>
      </c>
      <c r="H95" s="49" t="s">
        <v>459</v>
      </c>
      <c r="I95" s="49" t="s">
        <v>459</v>
      </c>
      <c r="J95" s="49" t="s">
        <v>459</v>
      </c>
      <c r="K95" s="49" t="s">
        <v>459</v>
      </c>
      <c r="L95" s="49" t="s">
        <v>459</v>
      </c>
      <c r="M95" s="49" t="s">
        <v>459</v>
      </c>
      <c r="N95" s="49" t="s">
        <v>459</v>
      </c>
      <c r="O95" s="49" t="s">
        <v>459</v>
      </c>
      <c r="P95" s="49" t="s">
        <v>459</v>
      </c>
      <c r="Q95" s="49"/>
      <c r="R95" s="49"/>
    </row>
    <row r="96" spans="1:18" ht="26.4" x14ac:dyDescent="0.25">
      <c r="A96" s="102"/>
      <c r="B96" s="67" t="s">
        <v>183</v>
      </c>
      <c r="C96" s="49" t="s">
        <v>459</v>
      </c>
      <c r="D96" s="49" t="s">
        <v>459</v>
      </c>
      <c r="E96" s="49" t="s">
        <v>459</v>
      </c>
      <c r="F96" s="49" t="s">
        <v>459</v>
      </c>
      <c r="G96" s="49" t="s">
        <v>459</v>
      </c>
      <c r="H96" s="49" t="s">
        <v>459</v>
      </c>
      <c r="I96" s="49" t="s">
        <v>459</v>
      </c>
      <c r="J96" s="49" t="s">
        <v>459</v>
      </c>
      <c r="K96" s="49" t="s">
        <v>459</v>
      </c>
      <c r="L96" s="49" t="s">
        <v>459</v>
      </c>
      <c r="M96" s="49" t="s">
        <v>459</v>
      </c>
      <c r="N96" s="49" t="s">
        <v>459</v>
      </c>
      <c r="O96" s="49" t="s">
        <v>459</v>
      </c>
      <c r="P96" s="49" t="s">
        <v>459</v>
      </c>
      <c r="Q96" s="49"/>
      <c r="R96" s="49"/>
    </row>
    <row r="97" spans="1:18" ht="26.4" x14ac:dyDescent="0.25">
      <c r="A97" s="102"/>
      <c r="B97" s="67" t="s">
        <v>185</v>
      </c>
      <c r="C97" s="49" t="s">
        <v>459</v>
      </c>
      <c r="D97" s="49" t="s">
        <v>459</v>
      </c>
      <c r="E97" s="49" t="s">
        <v>459</v>
      </c>
      <c r="F97" s="49" t="s">
        <v>459</v>
      </c>
      <c r="G97" s="49" t="s">
        <v>459</v>
      </c>
      <c r="H97" s="49" t="s">
        <v>459</v>
      </c>
      <c r="I97" s="49" t="s">
        <v>459</v>
      </c>
      <c r="J97" s="49" t="s">
        <v>459</v>
      </c>
      <c r="K97" s="49" t="s">
        <v>459</v>
      </c>
      <c r="L97" s="49" t="s">
        <v>459</v>
      </c>
      <c r="M97" s="49" t="s">
        <v>459</v>
      </c>
      <c r="N97" s="49" t="s">
        <v>459</v>
      </c>
      <c r="O97" s="49" t="s">
        <v>459</v>
      </c>
      <c r="P97" s="49" t="s">
        <v>459</v>
      </c>
      <c r="Q97" s="49"/>
      <c r="R97" s="49"/>
    </row>
    <row r="98" spans="1:18" x14ac:dyDescent="0.25">
      <c r="A98" s="102"/>
      <c r="B98" s="67" t="s">
        <v>187</v>
      </c>
      <c r="C98" s="49" t="s">
        <v>459</v>
      </c>
      <c r="D98" s="49" t="s">
        <v>459</v>
      </c>
      <c r="E98" s="49" t="s">
        <v>459</v>
      </c>
      <c r="F98" s="49" t="s">
        <v>459</v>
      </c>
      <c r="G98" s="49" t="s">
        <v>459</v>
      </c>
      <c r="H98" s="49" t="s">
        <v>459</v>
      </c>
      <c r="I98" s="49" t="s">
        <v>459</v>
      </c>
      <c r="J98" s="49" t="s">
        <v>459</v>
      </c>
      <c r="K98" s="49" t="s">
        <v>459</v>
      </c>
      <c r="L98" s="49" t="s">
        <v>459</v>
      </c>
      <c r="M98" s="49" t="s">
        <v>459</v>
      </c>
      <c r="N98" s="49" t="s">
        <v>459</v>
      </c>
      <c r="O98" s="49" t="s">
        <v>459</v>
      </c>
      <c r="P98" s="49" t="s">
        <v>459</v>
      </c>
      <c r="Q98" s="49"/>
      <c r="R98" s="49"/>
    </row>
    <row r="99" spans="1:18" ht="26.4" x14ac:dyDescent="0.25">
      <c r="A99" s="102"/>
      <c r="B99" s="67" t="s">
        <v>189</v>
      </c>
      <c r="C99" s="49" t="s">
        <v>459</v>
      </c>
      <c r="D99" s="49" t="s">
        <v>459</v>
      </c>
      <c r="E99" s="49" t="s">
        <v>459</v>
      </c>
      <c r="F99" s="49" t="s">
        <v>459</v>
      </c>
      <c r="G99" s="49" t="s">
        <v>459</v>
      </c>
      <c r="H99" s="49" t="s">
        <v>459</v>
      </c>
      <c r="I99" s="49" t="s">
        <v>459</v>
      </c>
      <c r="J99" s="49" t="s">
        <v>459</v>
      </c>
      <c r="K99" s="49" t="s">
        <v>459</v>
      </c>
      <c r="L99" s="49" t="s">
        <v>459</v>
      </c>
      <c r="M99" s="49" t="s">
        <v>459</v>
      </c>
      <c r="N99" s="49" t="s">
        <v>459</v>
      </c>
      <c r="O99" s="49" t="s">
        <v>459</v>
      </c>
      <c r="P99" s="49" t="s">
        <v>459</v>
      </c>
      <c r="Q99" s="49"/>
      <c r="R99" s="49"/>
    </row>
    <row r="100" spans="1:18" ht="26.4" x14ac:dyDescent="0.25">
      <c r="A100" s="102"/>
      <c r="B100" s="67" t="s">
        <v>191</v>
      </c>
      <c r="C100" s="49" t="s">
        <v>459</v>
      </c>
      <c r="D100" s="49" t="s">
        <v>459</v>
      </c>
      <c r="E100" s="49" t="s">
        <v>459</v>
      </c>
      <c r="F100" s="49" t="s">
        <v>459</v>
      </c>
      <c r="G100" s="49" t="s">
        <v>459</v>
      </c>
      <c r="H100" s="49" t="s">
        <v>459</v>
      </c>
      <c r="I100" s="49" t="s">
        <v>459</v>
      </c>
      <c r="J100" s="49" t="s">
        <v>459</v>
      </c>
      <c r="K100" s="49" t="s">
        <v>459</v>
      </c>
      <c r="L100" s="49" t="s">
        <v>459</v>
      </c>
      <c r="M100" s="49" t="s">
        <v>459</v>
      </c>
      <c r="N100" s="49" t="s">
        <v>459</v>
      </c>
      <c r="O100" s="49" t="s">
        <v>459</v>
      </c>
      <c r="P100" s="49" t="s">
        <v>459</v>
      </c>
      <c r="Q100" s="49"/>
      <c r="R100" s="49"/>
    </row>
    <row r="101" spans="1:18" x14ac:dyDescent="0.25">
      <c r="A101" s="49" t="s">
        <v>359</v>
      </c>
      <c r="B101" s="67" t="s">
        <v>195</v>
      </c>
      <c r="C101" s="49"/>
      <c r="D101" s="49"/>
      <c r="E101" s="49"/>
      <c r="F101" s="49"/>
      <c r="G101" s="49"/>
      <c r="H101" s="49" t="s">
        <v>459</v>
      </c>
      <c r="I101" s="49" t="s">
        <v>459</v>
      </c>
      <c r="J101" s="49" t="s">
        <v>459</v>
      </c>
      <c r="K101" s="49" t="s">
        <v>459</v>
      </c>
      <c r="L101" s="49" t="s">
        <v>459</v>
      </c>
      <c r="M101" s="49" t="s">
        <v>459</v>
      </c>
      <c r="N101" s="49" t="s">
        <v>459</v>
      </c>
      <c r="O101" s="49" t="s">
        <v>459</v>
      </c>
      <c r="P101" s="49" t="s">
        <v>459</v>
      </c>
      <c r="Q101" s="49" t="s">
        <v>459</v>
      </c>
      <c r="R101" s="49"/>
    </row>
    <row r="102" spans="1:18" ht="26.4" x14ac:dyDescent="0.25">
      <c r="A102" s="102" t="s">
        <v>360</v>
      </c>
      <c r="B102" s="67" t="s">
        <v>197</v>
      </c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 t="s">
        <v>459</v>
      </c>
    </row>
    <row r="103" spans="1:18" ht="26.4" x14ac:dyDescent="0.25">
      <c r="A103" s="102"/>
      <c r="B103" s="67" t="s">
        <v>199</v>
      </c>
      <c r="C103" s="49" t="s">
        <v>459</v>
      </c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</row>
    <row r="104" spans="1:18" ht="26.4" x14ac:dyDescent="0.25">
      <c r="A104" s="102"/>
      <c r="B104" s="67" t="s">
        <v>201</v>
      </c>
      <c r="C104" s="49" t="s">
        <v>459</v>
      </c>
      <c r="D104" s="49" t="s">
        <v>459</v>
      </c>
      <c r="E104" s="49" t="s">
        <v>459</v>
      </c>
      <c r="F104" s="49" t="s">
        <v>459</v>
      </c>
      <c r="G104" s="49" t="s">
        <v>459</v>
      </c>
      <c r="H104" s="49" t="s">
        <v>459</v>
      </c>
      <c r="I104" s="49" t="s">
        <v>459</v>
      </c>
      <c r="J104" s="49" t="s">
        <v>459</v>
      </c>
      <c r="K104" s="49" t="s">
        <v>459</v>
      </c>
      <c r="L104" s="49" t="s">
        <v>459</v>
      </c>
      <c r="M104" s="49" t="s">
        <v>459</v>
      </c>
      <c r="N104" s="49" t="s">
        <v>459</v>
      </c>
      <c r="O104" s="49" t="s">
        <v>459</v>
      </c>
      <c r="P104" s="49" t="s">
        <v>459</v>
      </c>
      <c r="Q104" s="49" t="s">
        <v>459</v>
      </c>
      <c r="R104" s="49"/>
    </row>
    <row r="105" spans="1:18" ht="26.4" x14ac:dyDescent="0.25">
      <c r="A105" s="102"/>
      <c r="B105" s="67" t="s">
        <v>203</v>
      </c>
      <c r="C105" s="49" t="s">
        <v>459</v>
      </c>
      <c r="D105" s="49" t="s">
        <v>459</v>
      </c>
      <c r="E105" s="49" t="s">
        <v>459</v>
      </c>
      <c r="F105" s="49" t="s">
        <v>459</v>
      </c>
      <c r="G105" s="49" t="s">
        <v>459</v>
      </c>
      <c r="H105" s="49" t="s">
        <v>459</v>
      </c>
      <c r="I105" s="49" t="s">
        <v>459</v>
      </c>
      <c r="J105" s="49" t="s">
        <v>459</v>
      </c>
      <c r="K105" s="49" t="s">
        <v>459</v>
      </c>
      <c r="L105" s="49" t="s">
        <v>459</v>
      </c>
      <c r="M105" s="49" t="s">
        <v>459</v>
      </c>
      <c r="N105" s="49" t="s">
        <v>459</v>
      </c>
      <c r="O105" s="49" t="s">
        <v>459</v>
      </c>
      <c r="P105" s="49" t="s">
        <v>459</v>
      </c>
      <c r="Q105" s="49" t="s">
        <v>459</v>
      </c>
      <c r="R105" s="49"/>
    </row>
    <row r="106" spans="1:18" ht="26.4" x14ac:dyDescent="0.25">
      <c r="A106" s="102"/>
      <c r="B106" s="67" t="s">
        <v>205</v>
      </c>
      <c r="C106" s="49" t="s">
        <v>459</v>
      </c>
      <c r="D106" s="49" t="s">
        <v>459</v>
      </c>
      <c r="E106" s="49" t="s">
        <v>459</v>
      </c>
      <c r="F106" s="49" t="s">
        <v>459</v>
      </c>
      <c r="G106" s="49" t="s">
        <v>459</v>
      </c>
      <c r="H106" s="49" t="s">
        <v>459</v>
      </c>
      <c r="I106" s="49" t="s">
        <v>459</v>
      </c>
      <c r="J106" s="49" t="s">
        <v>459</v>
      </c>
      <c r="K106" s="49" t="s">
        <v>459</v>
      </c>
      <c r="L106" s="49" t="s">
        <v>459</v>
      </c>
      <c r="M106" s="49" t="s">
        <v>459</v>
      </c>
      <c r="N106" s="49" t="s">
        <v>459</v>
      </c>
      <c r="O106" s="49" t="s">
        <v>459</v>
      </c>
      <c r="P106" s="49" t="s">
        <v>459</v>
      </c>
      <c r="Q106" s="49" t="s">
        <v>459</v>
      </c>
      <c r="R106" s="49"/>
    </row>
    <row r="107" spans="1:18" ht="26.4" x14ac:dyDescent="0.25">
      <c r="A107" s="102"/>
      <c r="B107" s="67" t="s">
        <v>207</v>
      </c>
      <c r="C107" s="49" t="s">
        <v>459</v>
      </c>
      <c r="D107" s="49" t="s">
        <v>459</v>
      </c>
      <c r="E107" s="49" t="s">
        <v>459</v>
      </c>
      <c r="F107" s="49" t="s">
        <v>459</v>
      </c>
      <c r="G107" s="49" t="s">
        <v>459</v>
      </c>
      <c r="H107" s="49" t="s">
        <v>459</v>
      </c>
      <c r="I107" s="49" t="s">
        <v>459</v>
      </c>
      <c r="J107" s="49" t="s">
        <v>459</v>
      </c>
      <c r="K107" s="49" t="s">
        <v>459</v>
      </c>
      <c r="L107" s="49" t="s">
        <v>459</v>
      </c>
      <c r="M107" s="49" t="s">
        <v>459</v>
      </c>
      <c r="N107" s="49" t="s">
        <v>459</v>
      </c>
      <c r="O107" s="49" t="s">
        <v>459</v>
      </c>
      <c r="P107" s="49" t="s">
        <v>459</v>
      </c>
      <c r="Q107" s="49" t="s">
        <v>459</v>
      </c>
      <c r="R107" s="49"/>
    </row>
    <row r="108" spans="1:18" ht="26.4" x14ac:dyDescent="0.25">
      <c r="A108" s="102"/>
      <c r="B108" s="67" t="s">
        <v>209</v>
      </c>
      <c r="C108" s="49" t="s">
        <v>459</v>
      </c>
      <c r="D108" s="49" t="s">
        <v>459</v>
      </c>
      <c r="E108" s="49" t="s">
        <v>459</v>
      </c>
      <c r="F108" s="49" t="s">
        <v>459</v>
      </c>
      <c r="G108" s="49" t="s">
        <v>459</v>
      </c>
      <c r="H108" s="49" t="s">
        <v>459</v>
      </c>
      <c r="I108" s="49" t="s">
        <v>459</v>
      </c>
      <c r="J108" s="49" t="s">
        <v>459</v>
      </c>
      <c r="K108" s="49" t="s">
        <v>459</v>
      </c>
      <c r="L108" s="49" t="s">
        <v>459</v>
      </c>
      <c r="M108" s="49" t="s">
        <v>459</v>
      </c>
      <c r="N108" s="49" t="s">
        <v>459</v>
      </c>
      <c r="O108" s="49" t="s">
        <v>459</v>
      </c>
      <c r="P108" s="49" t="s">
        <v>459</v>
      </c>
      <c r="Q108" s="49" t="s">
        <v>459</v>
      </c>
      <c r="R108" s="49"/>
    </row>
    <row r="109" spans="1:18" x14ac:dyDescent="0.25">
      <c r="A109" s="102"/>
      <c r="B109" s="67" t="s">
        <v>211</v>
      </c>
      <c r="C109" s="49" t="s">
        <v>459</v>
      </c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</row>
    <row r="110" spans="1:18" ht="26.4" x14ac:dyDescent="0.25">
      <c r="A110" s="102" t="s">
        <v>361</v>
      </c>
      <c r="B110" s="67" t="s">
        <v>215</v>
      </c>
      <c r="C110" s="49" t="s">
        <v>459</v>
      </c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</row>
    <row r="111" spans="1:18" ht="26.4" x14ac:dyDescent="0.25">
      <c r="A111" s="102"/>
      <c r="B111" s="67" t="s">
        <v>217</v>
      </c>
      <c r="C111" s="49" t="s">
        <v>459</v>
      </c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</row>
    <row r="112" spans="1:18" ht="26.4" x14ac:dyDescent="0.25">
      <c r="A112" s="102"/>
      <c r="B112" s="67" t="s">
        <v>219</v>
      </c>
      <c r="C112" s="49" t="s">
        <v>459</v>
      </c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</row>
    <row r="113" spans="1:18" ht="26.4" x14ac:dyDescent="0.25">
      <c r="A113" s="102"/>
      <c r="B113" s="67" t="s">
        <v>221</v>
      </c>
      <c r="C113" s="49" t="s">
        <v>459</v>
      </c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</row>
    <row r="114" spans="1:18" ht="26.4" x14ac:dyDescent="0.25">
      <c r="A114" s="102"/>
      <c r="B114" s="67" t="s">
        <v>223</v>
      </c>
      <c r="C114" s="49" t="s">
        <v>459</v>
      </c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</row>
    <row r="115" spans="1:18" ht="26.4" x14ac:dyDescent="0.25">
      <c r="A115" s="102"/>
      <c r="B115" s="67" t="s">
        <v>225</v>
      </c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</row>
    <row r="116" spans="1:18" ht="26.4" x14ac:dyDescent="0.25">
      <c r="A116" s="102"/>
      <c r="B116" s="67" t="s">
        <v>227</v>
      </c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</row>
    <row r="117" spans="1:18" x14ac:dyDescent="0.25">
      <c r="A117" s="49" t="s">
        <v>362</v>
      </c>
      <c r="B117" s="67" t="s">
        <v>229</v>
      </c>
      <c r="C117" s="49" t="s">
        <v>459</v>
      </c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</row>
    <row r="118" spans="1:18" x14ac:dyDescent="0.25">
      <c r="A118" s="49"/>
      <c r="B118" s="67" t="s">
        <v>231</v>
      </c>
      <c r="C118" s="49" t="s">
        <v>459</v>
      </c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</row>
    <row r="119" spans="1:18" ht="26.4" x14ac:dyDescent="0.25">
      <c r="A119" s="102" t="s">
        <v>363</v>
      </c>
      <c r="B119" s="67" t="s">
        <v>233</v>
      </c>
      <c r="C119" s="49"/>
      <c r="D119" s="49" t="s">
        <v>459</v>
      </c>
      <c r="E119" s="49" t="s">
        <v>459</v>
      </c>
      <c r="F119" s="49" t="s">
        <v>459</v>
      </c>
      <c r="G119" s="49" t="s">
        <v>459</v>
      </c>
      <c r="H119" s="49" t="s">
        <v>459</v>
      </c>
      <c r="I119" s="49" t="s">
        <v>459</v>
      </c>
      <c r="J119" s="49" t="s">
        <v>459</v>
      </c>
      <c r="K119" s="49" t="s">
        <v>459</v>
      </c>
      <c r="L119" s="49" t="s">
        <v>459</v>
      </c>
      <c r="M119" s="49"/>
      <c r="N119" s="49" t="s">
        <v>459</v>
      </c>
      <c r="O119" s="49"/>
      <c r="P119" s="49" t="s">
        <v>459</v>
      </c>
      <c r="Q119" s="49" t="s">
        <v>459</v>
      </c>
      <c r="R119" s="49"/>
    </row>
    <row r="120" spans="1:18" ht="39.6" x14ac:dyDescent="0.25">
      <c r="A120" s="102"/>
      <c r="B120" s="67" t="s">
        <v>235</v>
      </c>
      <c r="C120" s="49"/>
      <c r="D120" s="49" t="s">
        <v>459</v>
      </c>
      <c r="E120" s="49" t="s">
        <v>459</v>
      </c>
      <c r="F120" s="49" t="s">
        <v>459</v>
      </c>
      <c r="G120" s="49" t="s">
        <v>459</v>
      </c>
      <c r="H120" s="49" t="s">
        <v>459</v>
      </c>
      <c r="I120" s="49" t="s">
        <v>459</v>
      </c>
      <c r="J120" s="49" t="s">
        <v>459</v>
      </c>
      <c r="K120" s="49" t="s">
        <v>459</v>
      </c>
      <c r="L120" s="49" t="s">
        <v>459</v>
      </c>
      <c r="M120" s="49"/>
      <c r="N120" s="49" t="s">
        <v>459</v>
      </c>
      <c r="O120" s="49"/>
      <c r="P120" s="49" t="s">
        <v>459</v>
      </c>
      <c r="Q120" s="49" t="s">
        <v>459</v>
      </c>
      <c r="R120" s="49"/>
    </row>
    <row r="121" spans="1:18" ht="26.4" x14ac:dyDescent="0.25">
      <c r="A121" s="102"/>
      <c r="B121" s="67" t="s">
        <v>237</v>
      </c>
      <c r="C121" s="49"/>
      <c r="D121" s="49" t="s">
        <v>459</v>
      </c>
      <c r="E121" s="49" t="s">
        <v>459</v>
      </c>
      <c r="F121" s="49" t="s">
        <v>459</v>
      </c>
      <c r="G121" s="49" t="s">
        <v>459</v>
      </c>
      <c r="H121" s="49" t="s">
        <v>459</v>
      </c>
      <c r="I121" s="49" t="s">
        <v>459</v>
      </c>
      <c r="J121" s="49" t="s">
        <v>459</v>
      </c>
      <c r="K121" s="49" t="s">
        <v>459</v>
      </c>
      <c r="L121" s="49" t="s">
        <v>459</v>
      </c>
      <c r="M121" s="49"/>
      <c r="N121" s="49" t="s">
        <v>459</v>
      </c>
      <c r="O121" s="49"/>
      <c r="P121" s="49" t="s">
        <v>459</v>
      </c>
      <c r="Q121" s="49" t="s">
        <v>459</v>
      </c>
      <c r="R121" s="49"/>
    </row>
    <row r="122" spans="1:18" ht="26.4" x14ac:dyDescent="0.25">
      <c r="A122" s="102"/>
      <c r="B122" s="67" t="s">
        <v>239</v>
      </c>
      <c r="C122" s="49"/>
      <c r="D122" s="49" t="s">
        <v>459</v>
      </c>
      <c r="E122" s="49" t="s">
        <v>459</v>
      </c>
      <c r="F122" s="49" t="s">
        <v>459</v>
      </c>
      <c r="G122" s="49" t="s">
        <v>459</v>
      </c>
      <c r="H122" s="49" t="s">
        <v>459</v>
      </c>
      <c r="I122" s="49" t="s">
        <v>459</v>
      </c>
      <c r="J122" s="49" t="s">
        <v>459</v>
      </c>
      <c r="K122" s="49" t="s">
        <v>459</v>
      </c>
      <c r="L122" s="49" t="s">
        <v>459</v>
      </c>
      <c r="M122" s="49"/>
      <c r="N122" s="49" t="s">
        <v>459</v>
      </c>
      <c r="O122" s="49"/>
      <c r="P122" s="49" t="s">
        <v>459</v>
      </c>
      <c r="Q122" s="49" t="s">
        <v>459</v>
      </c>
      <c r="R122" s="49"/>
    </row>
    <row r="123" spans="1:18" ht="26.4" x14ac:dyDescent="0.25">
      <c r="A123" s="102"/>
      <c r="B123" s="67" t="s">
        <v>241</v>
      </c>
      <c r="C123" s="49"/>
      <c r="D123" s="49" t="s">
        <v>459</v>
      </c>
      <c r="E123" s="49" t="s">
        <v>459</v>
      </c>
      <c r="F123" s="49" t="s">
        <v>459</v>
      </c>
      <c r="G123" s="49" t="s">
        <v>459</v>
      </c>
      <c r="H123" s="49" t="s">
        <v>459</v>
      </c>
      <c r="I123" s="49" t="s">
        <v>459</v>
      </c>
      <c r="J123" s="49" t="s">
        <v>459</v>
      </c>
      <c r="K123" s="49" t="s">
        <v>459</v>
      </c>
      <c r="L123" s="49" t="s">
        <v>459</v>
      </c>
      <c r="M123" s="49"/>
      <c r="N123" s="49" t="s">
        <v>459</v>
      </c>
      <c r="O123" s="49"/>
      <c r="P123" s="49" t="s">
        <v>459</v>
      </c>
      <c r="Q123" s="49" t="s">
        <v>459</v>
      </c>
      <c r="R123" s="49"/>
    </row>
    <row r="124" spans="1:18" ht="26.4" x14ac:dyDescent="0.25">
      <c r="A124" s="102"/>
      <c r="B124" s="67" t="s">
        <v>243</v>
      </c>
      <c r="C124" s="49"/>
      <c r="D124" s="49" t="s">
        <v>459</v>
      </c>
      <c r="E124" s="49" t="s">
        <v>459</v>
      </c>
      <c r="F124" s="49" t="s">
        <v>459</v>
      </c>
      <c r="G124" s="49" t="s">
        <v>459</v>
      </c>
      <c r="H124" s="49" t="s">
        <v>459</v>
      </c>
      <c r="I124" s="49" t="s">
        <v>459</v>
      </c>
      <c r="J124" s="49" t="s">
        <v>459</v>
      </c>
      <c r="K124" s="49" t="s">
        <v>459</v>
      </c>
      <c r="L124" s="49" t="s">
        <v>459</v>
      </c>
      <c r="M124" s="49"/>
      <c r="N124" s="49" t="s">
        <v>459</v>
      </c>
      <c r="O124" s="49"/>
      <c r="P124" s="49" t="s">
        <v>459</v>
      </c>
      <c r="Q124" s="49" t="s">
        <v>459</v>
      </c>
      <c r="R124" s="49"/>
    </row>
    <row r="125" spans="1:18" ht="26.4" x14ac:dyDescent="0.25">
      <c r="A125" s="102"/>
      <c r="B125" s="67" t="s">
        <v>245</v>
      </c>
      <c r="C125" s="49"/>
      <c r="D125" s="49" t="s">
        <v>459</v>
      </c>
      <c r="E125" s="49" t="s">
        <v>459</v>
      </c>
      <c r="F125" s="49" t="s">
        <v>459</v>
      </c>
      <c r="G125" s="49" t="s">
        <v>459</v>
      </c>
      <c r="H125" s="49" t="s">
        <v>459</v>
      </c>
      <c r="I125" s="49" t="s">
        <v>459</v>
      </c>
      <c r="J125" s="49" t="s">
        <v>459</v>
      </c>
      <c r="K125" s="49" t="s">
        <v>459</v>
      </c>
      <c r="L125" s="49" t="s">
        <v>459</v>
      </c>
      <c r="M125" s="49"/>
      <c r="N125" s="49" t="s">
        <v>459</v>
      </c>
      <c r="O125" s="49"/>
      <c r="P125" s="49" t="s">
        <v>459</v>
      </c>
      <c r="Q125" s="49" t="s">
        <v>459</v>
      </c>
      <c r="R125" s="49"/>
    </row>
    <row r="126" spans="1:18" ht="26.4" x14ac:dyDescent="0.25">
      <c r="A126" s="102"/>
      <c r="B126" s="67" t="s">
        <v>247</v>
      </c>
      <c r="C126" s="49"/>
      <c r="D126" s="49" t="s">
        <v>459</v>
      </c>
      <c r="E126" s="49" t="s">
        <v>459</v>
      </c>
      <c r="F126" s="49" t="s">
        <v>459</v>
      </c>
      <c r="G126" s="49" t="s">
        <v>459</v>
      </c>
      <c r="H126" s="49" t="s">
        <v>459</v>
      </c>
      <c r="I126" s="49" t="s">
        <v>459</v>
      </c>
      <c r="J126" s="49" t="s">
        <v>459</v>
      </c>
      <c r="K126" s="49" t="s">
        <v>459</v>
      </c>
      <c r="L126" s="49" t="s">
        <v>459</v>
      </c>
      <c r="M126" s="49"/>
      <c r="N126" s="49" t="s">
        <v>459</v>
      </c>
      <c r="O126" s="49"/>
      <c r="P126" s="49" t="s">
        <v>459</v>
      </c>
      <c r="Q126" s="49" t="s">
        <v>459</v>
      </c>
      <c r="R126" s="49"/>
    </row>
    <row r="127" spans="1:18" ht="26.4" x14ac:dyDescent="0.25">
      <c r="A127" s="102"/>
      <c r="B127" s="67" t="s">
        <v>249</v>
      </c>
      <c r="C127" s="49"/>
      <c r="D127" s="49" t="s">
        <v>459</v>
      </c>
      <c r="E127" s="49" t="s">
        <v>459</v>
      </c>
      <c r="F127" s="49" t="s">
        <v>459</v>
      </c>
      <c r="G127" s="49" t="s">
        <v>459</v>
      </c>
      <c r="H127" s="49" t="s">
        <v>459</v>
      </c>
      <c r="I127" s="49" t="s">
        <v>459</v>
      </c>
      <c r="J127" s="49" t="s">
        <v>459</v>
      </c>
      <c r="K127" s="49" t="s">
        <v>459</v>
      </c>
      <c r="L127" s="49" t="s">
        <v>459</v>
      </c>
      <c r="M127" s="49"/>
      <c r="N127" s="49" t="s">
        <v>459</v>
      </c>
      <c r="O127" s="49"/>
      <c r="P127" s="49" t="s">
        <v>459</v>
      </c>
      <c r="Q127" s="49" t="s">
        <v>459</v>
      </c>
      <c r="R127" s="49"/>
    </row>
    <row r="128" spans="1:18" x14ac:dyDescent="0.25">
      <c r="A128" s="102"/>
      <c r="B128" s="67" t="s">
        <v>251</v>
      </c>
      <c r="C128" s="49"/>
      <c r="D128" s="49" t="s">
        <v>459</v>
      </c>
      <c r="E128" s="49" t="s">
        <v>459</v>
      </c>
      <c r="F128" s="49" t="s">
        <v>459</v>
      </c>
      <c r="G128" s="49" t="s">
        <v>459</v>
      </c>
      <c r="H128" s="49" t="s">
        <v>459</v>
      </c>
      <c r="I128" s="49" t="s">
        <v>459</v>
      </c>
      <c r="J128" s="49" t="s">
        <v>459</v>
      </c>
      <c r="K128" s="49" t="s">
        <v>459</v>
      </c>
      <c r="L128" s="49" t="s">
        <v>459</v>
      </c>
      <c r="M128" s="49"/>
      <c r="N128" s="49" t="s">
        <v>459</v>
      </c>
      <c r="O128" s="49"/>
      <c r="P128" s="49" t="s">
        <v>459</v>
      </c>
      <c r="Q128" s="49" t="s">
        <v>459</v>
      </c>
      <c r="R128" s="49"/>
    </row>
    <row r="129" spans="1:18" ht="26.4" x14ac:dyDescent="0.25">
      <c r="A129" s="102"/>
      <c r="B129" s="67" t="s">
        <v>253</v>
      </c>
      <c r="C129" s="49"/>
      <c r="D129" s="49" t="s">
        <v>459</v>
      </c>
      <c r="E129" s="49" t="s">
        <v>459</v>
      </c>
      <c r="F129" s="49" t="s">
        <v>459</v>
      </c>
      <c r="G129" s="49" t="s">
        <v>459</v>
      </c>
      <c r="H129" s="49" t="s">
        <v>459</v>
      </c>
      <c r="I129" s="49" t="s">
        <v>459</v>
      </c>
      <c r="J129" s="49" t="s">
        <v>459</v>
      </c>
      <c r="K129" s="49" t="s">
        <v>459</v>
      </c>
      <c r="L129" s="49" t="s">
        <v>459</v>
      </c>
      <c r="M129" s="49"/>
      <c r="N129" s="49" t="s">
        <v>459</v>
      </c>
      <c r="O129" s="49"/>
      <c r="P129" s="49" t="s">
        <v>459</v>
      </c>
      <c r="Q129" s="49" t="s">
        <v>459</v>
      </c>
      <c r="R129" s="49"/>
    </row>
    <row r="130" spans="1:18" x14ac:dyDescent="0.25">
      <c r="A130" s="49" t="s">
        <v>364</v>
      </c>
      <c r="B130" s="67" t="s">
        <v>251</v>
      </c>
      <c r="C130" s="49" t="s">
        <v>459</v>
      </c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</row>
    <row r="131" spans="1:18" ht="26.4" x14ac:dyDescent="0.25">
      <c r="A131" s="49"/>
      <c r="B131" s="67" t="s">
        <v>253</v>
      </c>
      <c r="C131" s="49" t="s">
        <v>459</v>
      </c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</row>
    <row r="132" spans="1:18" x14ac:dyDescent="0.25">
      <c r="A132" s="49"/>
      <c r="B132" s="67" t="s">
        <v>255</v>
      </c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 t="s">
        <v>459</v>
      </c>
    </row>
    <row r="133" spans="1:18" x14ac:dyDescent="0.25">
      <c r="A133" s="49"/>
      <c r="B133" s="67" t="s">
        <v>257</v>
      </c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 t="s">
        <v>459</v>
      </c>
    </row>
    <row r="134" spans="1:18" ht="26.4" x14ac:dyDescent="0.25">
      <c r="A134" s="49"/>
      <c r="B134" s="67" t="s">
        <v>259</v>
      </c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 t="s">
        <v>459</v>
      </c>
    </row>
    <row r="135" spans="1:18" ht="26.4" x14ac:dyDescent="0.25">
      <c r="A135" s="102" t="s">
        <v>365</v>
      </c>
      <c r="B135" s="67" t="s">
        <v>263</v>
      </c>
      <c r="C135" s="49" t="s">
        <v>459</v>
      </c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 t="s">
        <v>459</v>
      </c>
    </row>
    <row r="136" spans="1:18" ht="26.4" x14ac:dyDescent="0.25">
      <c r="A136" s="102"/>
      <c r="B136" s="67" t="s">
        <v>265</v>
      </c>
      <c r="C136" s="49" t="s">
        <v>459</v>
      </c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 t="s">
        <v>459</v>
      </c>
    </row>
    <row r="137" spans="1:18" ht="26.4" x14ac:dyDescent="0.25">
      <c r="A137" s="102"/>
      <c r="B137" s="67" t="s">
        <v>267</v>
      </c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 t="s">
        <v>459</v>
      </c>
      <c r="Q137" s="49"/>
      <c r="R137" s="49"/>
    </row>
    <row r="138" spans="1:18" ht="26.4" x14ac:dyDescent="0.25">
      <c r="A138" s="102"/>
      <c r="B138" s="67" t="s">
        <v>269</v>
      </c>
      <c r="C138" s="49"/>
      <c r="D138" s="49"/>
      <c r="E138" s="49"/>
      <c r="F138" s="49"/>
      <c r="G138" s="49"/>
      <c r="H138" s="49"/>
      <c r="I138" s="49"/>
      <c r="J138" s="49"/>
      <c r="K138" s="49"/>
      <c r="L138" s="49" t="s">
        <v>459</v>
      </c>
      <c r="M138" s="49"/>
      <c r="N138" s="49"/>
      <c r="O138" s="49" t="s">
        <v>459</v>
      </c>
      <c r="P138" s="49" t="s">
        <v>459</v>
      </c>
      <c r="Q138" s="49"/>
      <c r="R138" s="49"/>
    </row>
    <row r="139" spans="1:18" ht="26.4" x14ac:dyDescent="0.25">
      <c r="A139" s="102"/>
      <c r="B139" s="67" t="s">
        <v>271</v>
      </c>
      <c r="C139" s="49" t="s">
        <v>459</v>
      </c>
      <c r="D139" s="49" t="s">
        <v>459</v>
      </c>
      <c r="E139" s="49" t="s">
        <v>459</v>
      </c>
      <c r="F139" s="49" t="s">
        <v>459</v>
      </c>
      <c r="G139" s="49" t="s">
        <v>459</v>
      </c>
      <c r="H139" s="49" t="s">
        <v>459</v>
      </c>
      <c r="I139" s="49" t="s">
        <v>459</v>
      </c>
      <c r="J139" s="49" t="s">
        <v>459</v>
      </c>
      <c r="K139" s="49" t="s">
        <v>459</v>
      </c>
      <c r="L139" s="49" t="s">
        <v>459</v>
      </c>
      <c r="M139" s="49" t="s">
        <v>459</v>
      </c>
      <c r="N139" s="49" t="s">
        <v>459</v>
      </c>
      <c r="O139" s="49" t="s">
        <v>459</v>
      </c>
      <c r="P139" s="49" t="s">
        <v>459</v>
      </c>
      <c r="Q139" s="49" t="s">
        <v>459</v>
      </c>
      <c r="R139" s="49" t="s">
        <v>459</v>
      </c>
    </row>
    <row r="140" spans="1:18" ht="26.4" x14ac:dyDescent="0.25">
      <c r="A140" s="102" t="s">
        <v>366</v>
      </c>
      <c r="B140" s="67" t="s">
        <v>273</v>
      </c>
      <c r="C140" s="49" t="s">
        <v>459</v>
      </c>
      <c r="D140" s="49"/>
      <c r="E140" s="49"/>
      <c r="F140" s="49"/>
      <c r="G140" s="49"/>
      <c r="H140" s="49" t="s">
        <v>459</v>
      </c>
      <c r="I140" s="49" t="s">
        <v>459</v>
      </c>
      <c r="J140" s="49" t="s">
        <v>459</v>
      </c>
      <c r="K140" s="49" t="s">
        <v>459</v>
      </c>
      <c r="L140" s="49" t="s">
        <v>459</v>
      </c>
      <c r="M140" s="49" t="s">
        <v>459</v>
      </c>
      <c r="N140" s="49" t="s">
        <v>459</v>
      </c>
      <c r="O140" s="49" t="s">
        <v>459</v>
      </c>
      <c r="P140" s="49" t="s">
        <v>459</v>
      </c>
      <c r="Q140" s="49" t="s">
        <v>459</v>
      </c>
      <c r="R140" s="49"/>
    </row>
    <row r="141" spans="1:18" ht="26.4" x14ac:dyDescent="0.25">
      <c r="A141" s="102"/>
      <c r="B141" s="67" t="s">
        <v>275</v>
      </c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</row>
    <row r="142" spans="1:18" ht="26.4" x14ac:dyDescent="0.25">
      <c r="A142" s="102"/>
      <c r="B142" s="67" t="s">
        <v>277</v>
      </c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</row>
    <row r="143" spans="1:18" ht="26.4" x14ac:dyDescent="0.25">
      <c r="A143" s="102" t="s">
        <v>367</v>
      </c>
      <c r="B143" s="67" t="s">
        <v>279</v>
      </c>
      <c r="C143" s="49" t="s">
        <v>459</v>
      </c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 t="s">
        <v>459</v>
      </c>
    </row>
    <row r="144" spans="1:18" ht="39.6" x14ac:dyDescent="0.25">
      <c r="A144" s="102"/>
      <c r="B144" s="67" t="s">
        <v>465</v>
      </c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 t="s">
        <v>459</v>
      </c>
    </row>
    <row r="145" spans="1:18" ht="26.4" x14ac:dyDescent="0.25">
      <c r="A145" s="102"/>
      <c r="B145" s="67" t="s">
        <v>283</v>
      </c>
      <c r="C145" s="49" t="s">
        <v>459</v>
      </c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</row>
    <row r="146" spans="1:18" x14ac:dyDescent="0.25">
      <c r="A146" s="102"/>
      <c r="B146" s="67" t="s">
        <v>285</v>
      </c>
      <c r="C146" s="49" t="s">
        <v>459</v>
      </c>
      <c r="D146" s="49"/>
      <c r="E146" s="49"/>
      <c r="F146" s="49"/>
      <c r="G146" s="49"/>
      <c r="H146" s="49" t="s">
        <v>459</v>
      </c>
      <c r="I146" s="49" t="s">
        <v>459</v>
      </c>
      <c r="J146" s="49" t="s">
        <v>459</v>
      </c>
      <c r="K146" s="49" t="s">
        <v>459</v>
      </c>
      <c r="L146" s="49" t="s">
        <v>459</v>
      </c>
      <c r="M146" s="49" t="s">
        <v>459</v>
      </c>
      <c r="N146" s="49" t="s">
        <v>459</v>
      </c>
      <c r="O146" s="49" t="s">
        <v>459</v>
      </c>
      <c r="P146" s="49" t="s">
        <v>459</v>
      </c>
      <c r="Q146" s="49" t="s">
        <v>459</v>
      </c>
      <c r="R146" s="49"/>
    </row>
    <row r="147" spans="1:18" ht="26.4" x14ac:dyDescent="0.25">
      <c r="A147" s="102"/>
      <c r="B147" s="67" t="s">
        <v>287</v>
      </c>
      <c r="C147" s="49" t="s">
        <v>459</v>
      </c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 t="s">
        <v>459</v>
      </c>
      <c r="R147" s="49"/>
    </row>
    <row r="148" spans="1:18" x14ac:dyDescent="0.25">
      <c r="A148" s="102"/>
      <c r="B148" s="67" t="s">
        <v>289</v>
      </c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</row>
    <row r="149" spans="1:18" ht="26.4" x14ac:dyDescent="0.25">
      <c r="A149" s="102" t="s">
        <v>368</v>
      </c>
      <c r="B149" s="67" t="s">
        <v>291</v>
      </c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 t="s">
        <v>459</v>
      </c>
    </row>
    <row r="150" spans="1:18" ht="26.4" x14ac:dyDescent="0.25">
      <c r="A150" s="102"/>
      <c r="B150" s="67" t="s">
        <v>293</v>
      </c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 t="s">
        <v>459</v>
      </c>
    </row>
    <row r="151" spans="1:18" x14ac:dyDescent="0.25">
      <c r="A151" s="102"/>
      <c r="B151" s="67" t="s">
        <v>295</v>
      </c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 t="s">
        <v>459</v>
      </c>
    </row>
    <row r="152" spans="1:18" x14ac:dyDescent="0.25">
      <c r="A152" s="102"/>
      <c r="B152" s="67" t="s">
        <v>297</v>
      </c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 t="s">
        <v>459</v>
      </c>
    </row>
    <row r="153" spans="1:18" x14ac:dyDescent="0.25">
      <c r="A153" s="102"/>
      <c r="B153" s="67" t="s">
        <v>299</v>
      </c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 t="s">
        <v>459</v>
      </c>
    </row>
    <row r="154" spans="1:18" x14ac:dyDescent="0.25">
      <c r="A154" s="102" t="s">
        <v>369</v>
      </c>
      <c r="B154" s="67" t="s">
        <v>303</v>
      </c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 t="s">
        <v>459</v>
      </c>
      <c r="N154" s="49" t="s">
        <v>459</v>
      </c>
      <c r="O154" s="49" t="s">
        <v>459</v>
      </c>
      <c r="P154" s="49" t="s">
        <v>459</v>
      </c>
      <c r="Q154" s="49"/>
      <c r="R154" s="49"/>
    </row>
    <row r="155" spans="1:18" ht="26.4" x14ac:dyDescent="0.25">
      <c r="A155" s="102"/>
      <c r="B155" s="67" t="s">
        <v>305</v>
      </c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</row>
    <row r="156" spans="1:18" ht="26.4" x14ac:dyDescent="0.25">
      <c r="A156" s="102"/>
      <c r="B156" s="67" t="s">
        <v>287</v>
      </c>
      <c r="C156" s="49"/>
      <c r="D156" s="49"/>
      <c r="E156" s="49"/>
      <c r="F156" s="49"/>
      <c r="G156" s="49"/>
      <c r="H156" s="49"/>
      <c r="I156" s="49"/>
      <c r="J156" s="49"/>
      <c r="K156" s="49"/>
      <c r="L156" s="49" t="s">
        <v>459</v>
      </c>
      <c r="M156" s="49" t="s">
        <v>459</v>
      </c>
      <c r="N156" s="49" t="s">
        <v>459</v>
      </c>
      <c r="O156" s="49" t="s">
        <v>459</v>
      </c>
      <c r="P156" s="49" t="s">
        <v>459</v>
      </c>
      <c r="Q156" s="49"/>
      <c r="R156" s="49"/>
    </row>
    <row r="157" spans="1:18" x14ac:dyDescent="0.25">
      <c r="A157" s="102"/>
      <c r="B157" s="67" t="s">
        <v>308</v>
      </c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 t="s">
        <v>459</v>
      </c>
      <c r="Q157" s="49"/>
      <c r="R157" s="49"/>
    </row>
    <row r="158" spans="1:18" x14ac:dyDescent="0.25">
      <c r="A158" s="102"/>
      <c r="B158" s="67" t="s">
        <v>310</v>
      </c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 t="s">
        <v>459</v>
      </c>
      <c r="Q158" s="49"/>
      <c r="R158" s="49"/>
    </row>
    <row r="159" spans="1:18" x14ac:dyDescent="0.25">
      <c r="A159" s="121" t="s">
        <v>370</v>
      </c>
      <c r="B159" s="14" t="s">
        <v>314</v>
      </c>
      <c r="C159" s="121" t="s">
        <v>459</v>
      </c>
      <c r="D159" s="121" t="s">
        <v>459</v>
      </c>
      <c r="E159" s="121" t="s">
        <v>459</v>
      </c>
      <c r="F159" s="121" t="s">
        <v>459</v>
      </c>
      <c r="G159" s="121" t="s">
        <v>459</v>
      </c>
      <c r="H159" s="121" t="s">
        <v>459</v>
      </c>
      <c r="I159" s="121" t="s">
        <v>459</v>
      </c>
      <c r="J159" s="121" t="s">
        <v>459</v>
      </c>
      <c r="K159" s="121" t="s">
        <v>459</v>
      </c>
      <c r="L159" s="121" t="s">
        <v>459</v>
      </c>
      <c r="M159" s="121" t="s">
        <v>459</v>
      </c>
      <c r="N159" s="121" t="s">
        <v>459</v>
      </c>
      <c r="O159" s="121" t="s">
        <v>459</v>
      </c>
      <c r="P159" s="121" t="s">
        <v>459</v>
      </c>
      <c r="Q159" s="121" t="s">
        <v>459</v>
      </c>
      <c r="R159" s="121" t="s">
        <v>459</v>
      </c>
    </row>
    <row r="160" spans="1:18" x14ac:dyDescent="0.25">
      <c r="A160" s="122"/>
      <c r="B160" s="14" t="s">
        <v>316</v>
      </c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</row>
    <row r="161" spans="1:23" x14ac:dyDescent="0.25">
      <c r="A161" s="121" t="s">
        <v>371</v>
      </c>
      <c r="B161" s="14" t="s">
        <v>314</v>
      </c>
      <c r="C161" s="121" t="s">
        <v>459</v>
      </c>
      <c r="D161" s="121" t="s">
        <v>459</v>
      </c>
      <c r="E161" s="121" t="s">
        <v>459</v>
      </c>
      <c r="F161" s="121" t="s">
        <v>459</v>
      </c>
      <c r="G161" s="121" t="s">
        <v>459</v>
      </c>
      <c r="H161" s="121" t="s">
        <v>459</v>
      </c>
      <c r="I161" s="121" t="s">
        <v>459</v>
      </c>
      <c r="J161" s="121" t="s">
        <v>459</v>
      </c>
      <c r="K161" s="121" t="s">
        <v>459</v>
      </c>
      <c r="L161" s="121" t="s">
        <v>459</v>
      </c>
      <c r="M161" s="121" t="s">
        <v>459</v>
      </c>
      <c r="N161" s="121" t="s">
        <v>459</v>
      </c>
      <c r="O161" s="121" t="s">
        <v>459</v>
      </c>
      <c r="P161" s="121" t="s">
        <v>459</v>
      </c>
      <c r="Q161" s="121" t="s">
        <v>459</v>
      </c>
      <c r="R161" s="121" t="s">
        <v>459</v>
      </c>
    </row>
    <row r="162" spans="1:23" x14ac:dyDescent="0.25">
      <c r="A162" s="122"/>
      <c r="B162" s="14" t="s">
        <v>316</v>
      </c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</row>
    <row r="163" spans="1:23" x14ac:dyDescent="0.25">
      <c r="A163" s="121" t="s">
        <v>372</v>
      </c>
      <c r="B163" s="14" t="s">
        <v>314</v>
      </c>
      <c r="C163" s="121" t="s">
        <v>459</v>
      </c>
      <c r="D163" s="121" t="s">
        <v>459</v>
      </c>
      <c r="E163" s="121" t="s">
        <v>459</v>
      </c>
      <c r="F163" s="121" t="s">
        <v>459</v>
      </c>
      <c r="G163" s="121" t="s">
        <v>459</v>
      </c>
      <c r="H163" s="121" t="s">
        <v>459</v>
      </c>
      <c r="I163" s="121" t="s">
        <v>459</v>
      </c>
      <c r="J163" s="121" t="s">
        <v>459</v>
      </c>
      <c r="K163" s="121" t="s">
        <v>459</v>
      </c>
      <c r="L163" s="121" t="s">
        <v>459</v>
      </c>
      <c r="M163" s="121" t="s">
        <v>459</v>
      </c>
      <c r="N163" s="121" t="s">
        <v>459</v>
      </c>
      <c r="O163" s="121" t="s">
        <v>459</v>
      </c>
      <c r="P163" s="121" t="s">
        <v>459</v>
      </c>
      <c r="Q163" s="121" t="s">
        <v>459</v>
      </c>
      <c r="R163" s="121" t="s">
        <v>459</v>
      </c>
    </row>
    <row r="164" spans="1:23" x14ac:dyDescent="0.25">
      <c r="A164" s="122"/>
      <c r="B164" s="14" t="s">
        <v>316</v>
      </c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</row>
    <row r="165" spans="1:23" x14ac:dyDescent="0.25">
      <c r="A165" s="121" t="s">
        <v>373</v>
      </c>
      <c r="B165" s="14" t="s">
        <v>314</v>
      </c>
      <c r="C165" s="121" t="s">
        <v>459</v>
      </c>
      <c r="D165" s="121" t="s">
        <v>459</v>
      </c>
      <c r="E165" s="121" t="s">
        <v>459</v>
      </c>
      <c r="F165" s="121" t="s">
        <v>459</v>
      </c>
      <c r="G165" s="121" t="s">
        <v>459</v>
      </c>
      <c r="H165" s="121" t="s">
        <v>459</v>
      </c>
      <c r="I165" s="121" t="s">
        <v>459</v>
      </c>
      <c r="J165" s="121" t="s">
        <v>459</v>
      </c>
      <c r="K165" s="121" t="s">
        <v>459</v>
      </c>
      <c r="L165" s="121" t="s">
        <v>459</v>
      </c>
      <c r="M165" s="121" t="s">
        <v>459</v>
      </c>
      <c r="N165" s="121" t="s">
        <v>459</v>
      </c>
      <c r="O165" s="121" t="s">
        <v>459</v>
      </c>
      <c r="P165" s="121" t="s">
        <v>459</v>
      </c>
      <c r="Q165" s="121" t="s">
        <v>459</v>
      </c>
      <c r="R165" s="121" t="s">
        <v>459</v>
      </c>
    </row>
    <row r="166" spans="1:23" x14ac:dyDescent="0.25">
      <c r="A166" s="122"/>
      <c r="B166" s="14" t="s">
        <v>316</v>
      </c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</row>
    <row r="167" spans="1:23" x14ac:dyDescent="0.25">
      <c r="A167" s="121" t="s">
        <v>374</v>
      </c>
      <c r="B167" s="14" t="s">
        <v>314</v>
      </c>
      <c r="C167" s="121" t="s">
        <v>459</v>
      </c>
      <c r="D167" s="121" t="s">
        <v>459</v>
      </c>
      <c r="E167" s="121" t="s">
        <v>459</v>
      </c>
      <c r="F167" s="121" t="s">
        <v>459</v>
      </c>
      <c r="G167" s="121" t="s">
        <v>459</v>
      </c>
      <c r="H167" s="121" t="s">
        <v>459</v>
      </c>
      <c r="I167" s="121" t="s">
        <v>459</v>
      </c>
      <c r="J167" s="121" t="s">
        <v>459</v>
      </c>
      <c r="K167" s="121" t="s">
        <v>459</v>
      </c>
      <c r="L167" s="121" t="s">
        <v>459</v>
      </c>
      <c r="M167" s="121" t="s">
        <v>459</v>
      </c>
      <c r="N167" s="121" t="s">
        <v>459</v>
      </c>
      <c r="O167" s="121" t="s">
        <v>459</v>
      </c>
      <c r="P167" s="121" t="s">
        <v>459</v>
      </c>
      <c r="Q167" s="121" t="s">
        <v>459</v>
      </c>
      <c r="R167" s="121" t="s">
        <v>459</v>
      </c>
    </row>
    <row r="168" spans="1:23" x14ac:dyDescent="0.25">
      <c r="A168" s="122"/>
      <c r="B168" s="14" t="s">
        <v>316</v>
      </c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</row>
    <row r="169" spans="1:23" x14ac:dyDescent="0.25">
      <c r="A169" s="121" t="s">
        <v>375</v>
      </c>
      <c r="B169" s="14" t="s">
        <v>314</v>
      </c>
      <c r="C169" s="121" t="s">
        <v>459</v>
      </c>
      <c r="D169" s="121" t="s">
        <v>459</v>
      </c>
      <c r="E169" s="121" t="s">
        <v>459</v>
      </c>
      <c r="F169" s="121" t="s">
        <v>459</v>
      </c>
      <c r="G169" s="121" t="s">
        <v>459</v>
      </c>
      <c r="H169" s="121" t="s">
        <v>459</v>
      </c>
      <c r="I169" s="121" t="s">
        <v>459</v>
      </c>
      <c r="J169" s="121" t="s">
        <v>459</v>
      </c>
      <c r="K169" s="121" t="s">
        <v>459</v>
      </c>
      <c r="L169" s="121" t="s">
        <v>459</v>
      </c>
      <c r="M169" s="121" t="s">
        <v>459</v>
      </c>
      <c r="N169" s="121" t="s">
        <v>459</v>
      </c>
      <c r="O169" s="121" t="s">
        <v>459</v>
      </c>
      <c r="P169" s="121" t="s">
        <v>459</v>
      </c>
      <c r="Q169" s="121" t="s">
        <v>459</v>
      </c>
      <c r="R169" s="121" t="s">
        <v>459</v>
      </c>
    </row>
    <row r="170" spans="1:23" x14ac:dyDescent="0.25">
      <c r="A170" s="122"/>
      <c r="B170" s="14" t="s">
        <v>316</v>
      </c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</row>
    <row r="171" spans="1:23" x14ac:dyDescent="0.25">
      <c r="A171" s="84" t="s">
        <v>376</v>
      </c>
      <c r="B171" s="13" t="s">
        <v>37</v>
      </c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 t="s">
        <v>459</v>
      </c>
    </row>
    <row r="172" spans="1:23" x14ac:dyDescent="0.25">
      <c r="A172" s="85" t="s">
        <v>377</v>
      </c>
      <c r="B172" s="13" t="s">
        <v>323</v>
      </c>
      <c r="C172" s="49" t="s">
        <v>459</v>
      </c>
      <c r="D172" s="49" t="s">
        <v>459</v>
      </c>
      <c r="E172" s="49" t="s">
        <v>459</v>
      </c>
      <c r="F172" s="49" t="s">
        <v>459</v>
      </c>
      <c r="G172" s="49" t="s">
        <v>459</v>
      </c>
      <c r="H172" s="49" t="s">
        <v>459</v>
      </c>
      <c r="I172" s="49" t="s">
        <v>459</v>
      </c>
      <c r="J172" s="49" t="s">
        <v>459</v>
      </c>
      <c r="K172" s="49" t="s">
        <v>459</v>
      </c>
      <c r="L172" s="49" t="s">
        <v>459</v>
      </c>
      <c r="M172" s="49" t="s">
        <v>459</v>
      </c>
      <c r="N172" s="49" t="s">
        <v>459</v>
      </c>
      <c r="O172" s="49" t="s">
        <v>459</v>
      </c>
      <c r="P172" s="49" t="s">
        <v>459</v>
      </c>
      <c r="Q172" s="49" t="s">
        <v>459</v>
      </c>
      <c r="R172" s="49" t="s">
        <v>459</v>
      </c>
    </row>
    <row r="174" spans="1:23" x14ac:dyDescent="0.25">
      <c r="A174" s="123" t="s">
        <v>467</v>
      </c>
      <c r="B174" s="123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</row>
    <row r="175" spans="1:23" x14ac:dyDescent="0.25">
      <c r="A175" s="123" t="s">
        <v>468</v>
      </c>
      <c r="B175" s="123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</row>
    <row r="176" spans="1:23" x14ac:dyDescent="0.25">
      <c r="A176" s="123" t="s">
        <v>469</v>
      </c>
      <c r="B176" s="123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</row>
    <row r="177" spans="1:23" x14ac:dyDescent="0.25">
      <c r="A177" s="123" t="s">
        <v>468</v>
      </c>
      <c r="B177" s="12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</row>
    <row r="178" spans="1:23" x14ac:dyDescent="0.25">
      <c r="A178" s="123" t="s">
        <v>470</v>
      </c>
      <c r="B178" s="12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</row>
    <row r="179" spans="1:23" x14ac:dyDescent="0.25">
      <c r="A179" s="123" t="s">
        <v>468</v>
      </c>
      <c r="B179" s="123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</row>
    <row r="180" spans="1:23" x14ac:dyDescent="0.25">
      <c r="A180" s="123" t="s">
        <v>471</v>
      </c>
      <c r="B180" s="123"/>
      <c r="C180" s="83"/>
      <c r="D180" s="83"/>
      <c r="E180" s="83"/>
      <c r="F180" s="83"/>
      <c r="G180" s="83"/>
      <c r="H180" s="83" t="s">
        <v>556</v>
      </c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</row>
    <row r="181" spans="1:23" x14ac:dyDescent="0.25">
      <c r="A181" s="123" t="s">
        <v>468</v>
      </c>
      <c r="B181" s="123"/>
      <c r="C181" s="83"/>
      <c r="D181" s="83"/>
      <c r="E181" s="83"/>
      <c r="F181" s="83"/>
      <c r="G181" s="83"/>
      <c r="H181" s="83" t="s">
        <v>550</v>
      </c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</row>
    <row r="182" spans="1:23" x14ac:dyDescent="0.25">
      <c r="A182" s="123" t="s">
        <v>472</v>
      </c>
      <c r="B182" s="123"/>
      <c r="C182" s="83"/>
      <c r="D182" s="83"/>
      <c r="E182" s="83"/>
      <c r="F182" s="83"/>
      <c r="G182" s="83"/>
      <c r="H182" s="83" t="s">
        <v>551</v>
      </c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</row>
    <row r="183" spans="1:23" x14ac:dyDescent="0.25">
      <c r="A183" s="123" t="s">
        <v>468</v>
      </c>
      <c r="B183" s="123"/>
      <c r="C183" s="83"/>
      <c r="D183" s="83"/>
      <c r="E183" s="83"/>
      <c r="F183" s="83"/>
      <c r="G183" s="83"/>
      <c r="H183" s="83" t="s">
        <v>552</v>
      </c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</row>
    <row r="184" spans="1:23" x14ac:dyDescent="0.25">
      <c r="A184" s="123" t="s">
        <v>473</v>
      </c>
      <c r="B184" s="123"/>
      <c r="C184" s="83"/>
      <c r="D184" s="83"/>
      <c r="E184" s="83"/>
      <c r="F184" s="83"/>
      <c r="G184" s="83"/>
      <c r="H184" s="83" t="s">
        <v>553</v>
      </c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</row>
    <row r="185" spans="1:23" x14ac:dyDescent="0.25">
      <c r="A185" s="123" t="s">
        <v>468</v>
      </c>
      <c r="B185" s="123"/>
      <c r="C185" s="83"/>
      <c r="D185" s="83"/>
      <c r="E185" s="83"/>
      <c r="F185" s="83"/>
      <c r="G185" s="83"/>
      <c r="H185" s="83" t="s">
        <v>554</v>
      </c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</row>
    <row r="186" spans="1:23" x14ac:dyDescent="0.25">
      <c r="A186" s="123" t="s">
        <v>474</v>
      </c>
      <c r="B186" s="123"/>
      <c r="C186" s="83"/>
      <c r="D186" s="83"/>
      <c r="E186" s="83"/>
      <c r="F186" s="83"/>
      <c r="G186" s="83"/>
      <c r="H186" s="83" t="s">
        <v>555</v>
      </c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</row>
    <row r="187" spans="1:23" x14ac:dyDescent="0.25">
      <c r="A187" s="123" t="s">
        <v>468</v>
      </c>
      <c r="B187" s="12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</row>
    <row r="188" spans="1:23" x14ac:dyDescent="0.25">
      <c r="A188" s="123" t="s">
        <v>475</v>
      </c>
      <c r="B188" s="12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</row>
    <row r="189" spans="1:23" x14ac:dyDescent="0.25">
      <c r="A189" s="123" t="s">
        <v>476</v>
      </c>
      <c r="B189" s="12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</row>
    <row r="190" spans="1:23" x14ac:dyDescent="0.25">
      <c r="A190" s="123" t="s">
        <v>477</v>
      </c>
      <c r="B190" s="12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</row>
    <row r="191" spans="1:23" x14ac:dyDescent="0.25">
      <c r="A191" s="123" t="s">
        <v>443</v>
      </c>
      <c r="B191" s="12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</row>
    <row r="192" spans="1:23" x14ac:dyDescent="0.25">
      <c r="A192" s="123" t="s">
        <v>478</v>
      </c>
      <c r="B192" s="12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</row>
    <row r="193" spans="1:23" x14ac:dyDescent="0.25">
      <c r="A193" s="123" t="s">
        <v>479</v>
      </c>
      <c r="B193" s="12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</row>
    <row r="194" spans="1:23" x14ac:dyDescent="0.25">
      <c r="A194" s="123" t="s">
        <v>480</v>
      </c>
      <c r="B194" s="12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</row>
    <row r="195" spans="1:23" x14ac:dyDescent="0.25">
      <c r="A195" s="123" t="s">
        <v>479</v>
      </c>
      <c r="B195" s="12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</row>
    <row r="196" spans="1:23" x14ac:dyDescent="0.25">
      <c r="A196" s="123" t="s">
        <v>481</v>
      </c>
      <c r="B196" s="123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</row>
    <row r="197" spans="1:23" x14ac:dyDescent="0.25">
      <c r="A197" s="123" t="s">
        <v>479</v>
      </c>
      <c r="B197" s="123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</row>
    <row r="198" spans="1:23" x14ac:dyDescent="0.25">
      <c r="A198" s="123" t="s">
        <v>482</v>
      </c>
      <c r="B198" s="12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</row>
    <row r="199" spans="1:23" x14ac:dyDescent="0.25">
      <c r="A199" s="123" t="s">
        <v>483</v>
      </c>
      <c r="B199" s="12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</row>
    <row r="200" spans="1:23" x14ac:dyDescent="0.25">
      <c r="A200" s="123" t="s">
        <v>484</v>
      </c>
      <c r="B200" s="123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</row>
    <row r="201" spans="1:23" x14ac:dyDescent="0.25">
      <c r="A201" s="123" t="s">
        <v>485</v>
      </c>
      <c r="B201" s="12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</row>
    <row r="202" spans="1:23" x14ac:dyDescent="0.25">
      <c r="A202" s="123" t="s">
        <v>486</v>
      </c>
      <c r="B202" s="12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</row>
    <row r="203" spans="1:23" x14ac:dyDescent="0.25">
      <c r="A203" s="123" t="s">
        <v>487</v>
      </c>
      <c r="B203" s="12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</row>
    <row r="204" spans="1:23" x14ac:dyDescent="0.25">
      <c r="A204" s="123" t="s">
        <v>488</v>
      </c>
      <c r="B204" s="12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</row>
    <row r="205" spans="1:23" x14ac:dyDescent="0.25">
      <c r="A205" s="123" t="s">
        <v>489</v>
      </c>
      <c r="B205" s="12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</row>
    <row r="206" spans="1:23" x14ac:dyDescent="0.25">
      <c r="A206" s="123" t="s">
        <v>490</v>
      </c>
      <c r="B206" s="12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</row>
    <row r="207" spans="1:23" x14ac:dyDescent="0.25">
      <c r="A207" s="123" t="s">
        <v>491</v>
      </c>
      <c r="B207" s="12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</row>
    <row r="208" spans="1:23" x14ac:dyDescent="0.25">
      <c r="A208" s="123" t="s">
        <v>492</v>
      </c>
      <c r="B208" s="12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</row>
    <row r="209" spans="1:23" x14ac:dyDescent="0.25">
      <c r="A209" s="123" t="s">
        <v>493</v>
      </c>
      <c r="B209" s="12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</row>
    <row r="210" spans="1:23" x14ac:dyDescent="0.25">
      <c r="A210" s="123" t="s">
        <v>494</v>
      </c>
      <c r="B210" s="12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</row>
    <row r="211" spans="1:23" x14ac:dyDescent="0.25">
      <c r="A211" s="123" t="s">
        <v>495</v>
      </c>
      <c r="B211" s="12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</row>
    <row r="212" spans="1:23" x14ac:dyDescent="0.25">
      <c r="A212" s="123" t="s">
        <v>496</v>
      </c>
      <c r="B212" s="12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</row>
    <row r="213" spans="1:23" x14ac:dyDescent="0.25">
      <c r="A213" s="123" t="s">
        <v>497</v>
      </c>
      <c r="B213" s="12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</row>
    <row r="214" spans="1:23" x14ac:dyDescent="0.25">
      <c r="A214" s="123" t="s">
        <v>498</v>
      </c>
      <c r="B214" s="12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</row>
    <row r="215" spans="1:23" x14ac:dyDescent="0.25">
      <c r="A215" s="123" t="s">
        <v>499</v>
      </c>
      <c r="B215" s="12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</row>
    <row r="216" spans="1:23" x14ac:dyDescent="0.25">
      <c r="A216" s="123" t="s">
        <v>500</v>
      </c>
      <c r="B216" s="12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</row>
    <row r="217" spans="1:23" x14ac:dyDescent="0.25">
      <c r="A217" s="123" t="s">
        <v>501</v>
      </c>
      <c r="B217" s="12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</row>
    <row r="218" spans="1:23" x14ac:dyDescent="0.25">
      <c r="A218" s="123" t="s">
        <v>502</v>
      </c>
      <c r="B218" s="12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</row>
    <row r="219" spans="1:23" x14ac:dyDescent="0.25">
      <c r="A219" s="123" t="s">
        <v>503</v>
      </c>
      <c r="B219" s="12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</row>
    <row r="220" spans="1:23" x14ac:dyDescent="0.25">
      <c r="A220" s="123" t="s">
        <v>504</v>
      </c>
      <c r="B220" s="12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</row>
    <row r="221" spans="1:23" x14ac:dyDescent="0.25">
      <c r="A221" s="123" t="s">
        <v>505</v>
      </c>
      <c r="B221" s="12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</row>
    <row r="222" spans="1:23" x14ac:dyDescent="0.25">
      <c r="A222" s="123" t="s">
        <v>506</v>
      </c>
      <c r="B222" s="12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</row>
    <row r="223" spans="1:23" x14ac:dyDescent="0.25">
      <c r="A223" s="123" t="s">
        <v>507</v>
      </c>
      <c r="B223" s="12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</row>
    <row r="224" spans="1:23" x14ac:dyDescent="0.25">
      <c r="A224" s="123" t="s">
        <v>508</v>
      </c>
      <c r="B224" s="12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</row>
    <row r="225" spans="1:23" x14ac:dyDescent="0.25">
      <c r="A225" s="123" t="s">
        <v>509</v>
      </c>
      <c r="B225" s="12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</row>
    <row r="226" spans="1:23" x14ac:dyDescent="0.25">
      <c r="A226" s="123" t="s">
        <v>510</v>
      </c>
      <c r="B226" s="12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</row>
    <row r="227" spans="1:23" x14ac:dyDescent="0.25">
      <c r="A227" s="123" t="s">
        <v>511</v>
      </c>
      <c r="B227" s="12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</row>
    <row r="228" spans="1:23" x14ac:dyDescent="0.25">
      <c r="A228" s="123" t="s">
        <v>512</v>
      </c>
      <c r="B228" s="123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</row>
    <row r="229" spans="1:23" x14ac:dyDescent="0.25">
      <c r="A229" s="123" t="s">
        <v>513</v>
      </c>
      <c r="B229" s="12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</row>
    <row r="230" spans="1:23" x14ac:dyDescent="0.25">
      <c r="A230" s="123" t="s">
        <v>514</v>
      </c>
      <c r="B230" s="12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</row>
    <row r="231" spans="1:23" x14ac:dyDescent="0.25">
      <c r="A231" s="123" t="s">
        <v>515</v>
      </c>
      <c r="B231" s="12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</row>
    <row r="232" spans="1:23" x14ac:dyDescent="0.25">
      <c r="A232" s="123" t="s">
        <v>516</v>
      </c>
      <c r="B232" s="12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</row>
    <row r="233" spans="1:23" x14ac:dyDescent="0.25">
      <c r="A233" s="123" t="s">
        <v>517</v>
      </c>
      <c r="B233" s="12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</row>
    <row r="234" spans="1:23" x14ac:dyDescent="0.25">
      <c r="A234" s="123" t="s">
        <v>518</v>
      </c>
      <c r="B234" s="12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</row>
    <row r="235" spans="1:23" x14ac:dyDescent="0.25">
      <c r="A235" s="123" t="s">
        <v>519</v>
      </c>
      <c r="B235" s="12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</row>
    <row r="236" spans="1:23" x14ac:dyDescent="0.25">
      <c r="A236" s="123" t="s">
        <v>520</v>
      </c>
      <c r="B236" s="12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</row>
    <row r="237" spans="1:23" x14ac:dyDescent="0.25">
      <c r="A237" s="123" t="s">
        <v>521</v>
      </c>
      <c r="B237" s="12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</row>
    <row r="238" spans="1:23" x14ac:dyDescent="0.25">
      <c r="A238" s="123" t="s">
        <v>522</v>
      </c>
      <c r="B238" s="12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</row>
    <row r="239" spans="1:23" x14ac:dyDescent="0.25">
      <c r="A239" s="123" t="s">
        <v>523</v>
      </c>
      <c r="B239" s="12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</row>
    <row r="240" spans="1:23" x14ac:dyDescent="0.25">
      <c r="A240" s="123" t="s">
        <v>524</v>
      </c>
      <c r="B240" s="12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</row>
    <row r="241" spans="1:23" x14ac:dyDescent="0.25">
      <c r="A241" s="123" t="s">
        <v>525</v>
      </c>
      <c r="B241" s="12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</row>
    <row r="242" spans="1:23" x14ac:dyDescent="0.25">
      <c r="A242" s="123" t="s">
        <v>526</v>
      </c>
      <c r="B242" s="123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</row>
    <row r="243" spans="1:23" x14ac:dyDescent="0.25">
      <c r="A243" s="123" t="s">
        <v>527</v>
      </c>
      <c r="B243" s="123"/>
      <c r="C243" s="83"/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</row>
    <row r="244" spans="1:23" x14ac:dyDescent="0.25">
      <c r="A244" s="123" t="s">
        <v>528</v>
      </c>
      <c r="B244" s="123"/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</row>
    <row r="245" spans="1:23" x14ac:dyDescent="0.25">
      <c r="A245" s="123" t="s">
        <v>529</v>
      </c>
      <c r="B245" s="123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</row>
    <row r="246" spans="1:23" x14ac:dyDescent="0.25">
      <c r="A246" s="123" t="s">
        <v>530</v>
      </c>
      <c r="B246" s="123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</row>
    <row r="247" spans="1:23" x14ac:dyDescent="0.25">
      <c r="A247" s="123" t="s">
        <v>531</v>
      </c>
      <c r="B247" s="12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</row>
    <row r="248" spans="1:23" x14ac:dyDescent="0.25">
      <c r="A248" s="123" t="s">
        <v>532</v>
      </c>
      <c r="B248" s="123"/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</row>
    <row r="249" spans="1:23" x14ac:dyDescent="0.25">
      <c r="A249" s="123" t="s">
        <v>533</v>
      </c>
      <c r="B249" s="123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</row>
    <row r="250" spans="1:23" x14ac:dyDescent="0.25">
      <c r="A250" s="123" t="s">
        <v>534</v>
      </c>
      <c r="B250" s="123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</row>
    <row r="251" spans="1:23" x14ac:dyDescent="0.25">
      <c r="A251" s="123" t="s">
        <v>535</v>
      </c>
      <c r="B251" s="12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</row>
    <row r="252" spans="1:23" x14ac:dyDescent="0.25">
      <c r="A252" s="123" t="s">
        <v>536</v>
      </c>
      <c r="B252" s="123"/>
      <c r="C252" s="83"/>
      <c r="D252" s="8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</row>
    <row r="253" spans="1:23" x14ac:dyDescent="0.25">
      <c r="A253" s="123" t="s">
        <v>537</v>
      </c>
      <c r="B253" s="123"/>
      <c r="C253" s="83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</row>
    <row r="254" spans="1:23" x14ac:dyDescent="0.25">
      <c r="A254" s="123" t="s">
        <v>538</v>
      </c>
      <c r="B254" s="123"/>
      <c r="C254" s="83"/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</row>
    <row r="255" spans="1:23" x14ac:dyDescent="0.25">
      <c r="A255" s="123" t="s">
        <v>529</v>
      </c>
      <c r="B255" s="123"/>
      <c r="C255" s="83"/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</row>
    <row r="256" spans="1:23" x14ac:dyDescent="0.25">
      <c r="A256" s="123" t="s">
        <v>539</v>
      </c>
      <c r="B256" s="123"/>
      <c r="C256" s="83"/>
      <c r="D256" s="8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</row>
    <row r="257" spans="1:22" x14ac:dyDescent="0.25">
      <c r="A257" s="123" t="s">
        <v>529</v>
      </c>
      <c r="B257" s="123"/>
      <c r="C257" s="83"/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</row>
    <row r="258" spans="1:22" x14ac:dyDescent="0.25">
      <c r="A258" s="123" t="s">
        <v>540</v>
      </c>
      <c r="B258" s="123"/>
      <c r="C258" s="83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</row>
    <row r="259" spans="1:22" x14ac:dyDescent="0.25">
      <c r="A259" s="123" t="s">
        <v>529</v>
      </c>
      <c r="B259" s="123"/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</row>
    <row r="260" spans="1:22" x14ac:dyDescent="0.25">
      <c r="A260" s="123" t="s">
        <v>541</v>
      </c>
      <c r="B260" s="123"/>
      <c r="C260" s="83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</row>
    <row r="261" spans="1:22" x14ac:dyDescent="0.25">
      <c r="A261" s="123" t="s">
        <v>529</v>
      </c>
      <c r="B261" s="123"/>
      <c r="C261" s="83"/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</row>
    <row r="262" spans="1:22" x14ac:dyDescent="0.25">
      <c r="A262" s="123" t="s">
        <v>542</v>
      </c>
      <c r="B262" s="123"/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</row>
    <row r="263" spans="1:22" x14ac:dyDescent="0.25">
      <c r="A263" s="123" t="s">
        <v>529</v>
      </c>
      <c r="B263" s="123"/>
      <c r="C263" s="83"/>
      <c r="D263" s="8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</row>
    <row r="264" spans="1:22" x14ac:dyDescent="0.25">
      <c r="A264" s="123" t="s">
        <v>543</v>
      </c>
      <c r="B264" s="123"/>
      <c r="C264" s="83"/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</row>
    <row r="265" spans="1:22" x14ac:dyDescent="0.25">
      <c r="A265" s="123" t="s">
        <v>529</v>
      </c>
      <c r="B265" s="123"/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</row>
    <row r="266" spans="1:22" x14ac:dyDescent="0.25">
      <c r="A266" s="123" t="s">
        <v>544</v>
      </c>
      <c r="B266" s="123"/>
      <c r="C266" s="83"/>
      <c r="D266" s="8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</row>
    <row r="267" spans="1:22" x14ac:dyDescent="0.25">
      <c r="A267" s="123" t="s">
        <v>458</v>
      </c>
      <c r="B267" s="123"/>
      <c r="C267" s="83"/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</row>
    <row r="268" spans="1:22" x14ac:dyDescent="0.25">
      <c r="A268" s="123" t="s">
        <v>545</v>
      </c>
      <c r="B268" s="123"/>
      <c r="C268" s="83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</row>
    <row r="269" spans="1:22" x14ac:dyDescent="0.25">
      <c r="A269" s="123" t="s">
        <v>529</v>
      </c>
      <c r="B269" s="123"/>
      <c r="C269" s="83"/>
      <c r="D269" s="8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</row>
    <row r="275" spans="2:16" x14ac:dyDescent="0.25">
      <c r="B275" s="8"/>
      <c r="C275" s="8"/>
      <c r="D275" s="8"/>
      <c r="E275" s="8"/>
      <c r="F275" s="8"/>
      <c r="G275" s="8"/>
      <c r="H275" s="8"/>
      <c r="I275" s="8"/>
      <c r="J275" s="43"/>
      <c r="K275" s="43"/>
      <c r="L275" s="43"/>
      <c r="M275" s="43"/>
      <c r="N275" s="43"/>
      <c r="O275" s="93"/>
      <c r="P275" s="93"/>
    </row>
    <row r="276" spans="2:16" x14ac:dyDescent="0.25">
      <c r="B276" s="7"/>
      <c r="C276" s="7"/>
      <c r="D276" s="7"/>
      <c r="E276" s="7"/>
      <c r="F276" s="7"/>
      <c r="G276" s="7"/>
      <c r="H276" s="7"/>
      <c r="I276" s="7"/>
      <c r="J276" s="44"/>
      <c r="K276" s="44"/>
      <c r="L276" s="44"/>
      <c r="M276" s="44"/>
      <c r="N276" s="44"/>
      <c r="O276" s="93"/>
      <c r="P276" s="93"/>
    </row>
    <row r="277" spans="2:16" x14ac:dyDescent="0.25">
      <c r="B277" s="92"/>
      <c r="C277" s="92"/>
      <c r="D277" s="92"/>
      <c r="E277" s="92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</row>
  </sheetData>
  <mergeCells count="263">
    <mergeCell ref="O275:P276"/>
    <mergeCell ref="B277:P277"/>
    <mergeCell ref="A265:B265"/>
    <mergeCell ref="A266:B266"/>
    <mergeCell ref="A267:B267"/>
    <mergeCell ref="A268:B268"/>
    <mergeCell ref="A269:B269"/>
    <mergeCell ref="A259:B259"/>
    <mergeCell ref="A260:B260"/>
    <mergeCell ref="A261:B261"/>
    <mergeCell ref="A262:B262"/>
    <mergeCell ref="A263:B263"/>
    <mergeCell ref="A264:B264"/>
    <mergeCell ref="A253:B253"/>
    <mergeCell ref="A254:B254"/>
    <mergeCell ref="A255:B255"/>
    <mergeCell ref="A256:B256"/>
    <mergeCell ref="A257:B257"/>
    <mergeCell ref="A258:B258"/>
    <mergeCell ref="A247:B247"/>
    <mergeCell ref="A248:B248"/>
    <mergeCell ref="A249:B249"/>
    <mergeCell ref="A250:B250"/>
    <mergeCell ref="A251:B251"/>
    <mergeCell ref="A252:B252"/>
    <mergeCell ref="A241:B241"/>
    <mergeCell ref="A242:B242"/>
    <mergeCell ref="A243:B243"/>
    <mergeCell ref="A244:B244"/>
    <mergeCell ref="A245:B245"/>
    <mergeCell ref="A246:B246"/>
    <mergeCell ref="A235:B235"/>
    <mergeCell ref="A236:B236"/>
    <mergeCell ref="A237:B237"/>
    <mergeCell ref="A238:B238"/>
    <mergeCell ref="A239:B239"/>
    <mergeCell ref="A240:B240"/>
    <mergeCell ref="A229:B229"/>
    <mergeCell ref="A230:B230"/>
    <mergeCell ref="A231:B231"/>
    <mergeCell ref="A232:B232"/>
    <mergeCell ref="A233:B233"/>
    <mergeCell ref="A234:B234"/>
    <mergeCell ref="A223:B223"/>
    <mergeCell ref="A224:B224"/>
    <mergeCell ref="A225:B225"/>
    <mergeCell ref="A226:B226"/>
    <mergeCell ref="A227:B227"/>
    <mergeCell ref="A228:B228"/>
    <mergeCell ref="A217:B217"/>
    <mergeCell ref="A218:B218"/>
    <mergeCell ref="A219:B219"/>
    <mergeCell ref="A220:B220"/>
    <mergeCell ref="A221:B221"/>
    <mergeCell ref="A222:B222"/>
    <mergeCell ref="A211:B211"/>
    <mergeCell ref="A212:B212"/>
    <mergeCell ref="A213:B213"/>
    <mergeCell ref="A214:B214"/>
    <mergeCell ref="A215:B215"/>
    <mergeCell ref="A216:B216"/>
    <mergeCell ref="A205:B205"/>
    <mergeCell ref="A206:B206"/>
    <mergeCell ref="A207:B207"/>
    <mergeCell ref="A208:B208"/>
    <mergeCell ref="A209:B209"/>
    <mergeCell ref="A210:B210"/>
    <mergeCell ref="A199:B199"/>
    <mergeCell ref="A200:B200"/>
    <mergeCell ref="A201:B201"/>
    <mergeCell ref="A202:B202"/>
    <mergeCell ref="A203:B203"/>
    <mergeCell ref="A204:B204"/>
    <mergeCell ref="A193:B193"/>
    <mergeCell ref="A194:B194"/>
    <mergeCell ref="A195:B195"/>
    <mergeCell ref="A196:B196"/>
    <mergeCell ref="A197:B197"/>
    <mergeCell ref="A198:B198"/>
    <mergeCell ref="A187:B187"/>
    <mergeCell ref="A188:B188"/>
    <mergeCell ref="A189:B189"/>
    <mergeCell ref="A190:B190"/>
    <mergeCell ref="A191:B191"/>
    <mergeCell ref="A192:B192"/>
    <mergeCell ref="A181:B181"/>
    <mergeCell ref="A182:B182"/>
    <mergeCell ref="A183:B183"/>
    <mergeCell ref="A184:B184"/>
    <mergeCell ref="A185:B185"/>
    <mergeCell ref="A186:B186"/>
    <mergeCell ref="A175:B175"/>
    <mergeCell ref="A176:B176"/>
    <mergeCell ref="A177:B177"/>
    <mergeCell ref="A178:B178"/>
    <mergeCell ref="A179:B179"/>
    <mergeCell ref="A180:B180"/>
    <mergeCell ref="A174:B174"/>
    <mergeCell ref="H169:H170"/>
    <mergeCell ref="I169:I170"/>
    <mergeCell ref="J169:J170"/>
    <mergeCell ref="K169:K170"/>
    <mergeCell ref="L169:L170"/>
    <mergeCell ref="M169:M170"/>
    <mergeCell ref="A169:A170"/>
    <mergeCell ref="C169:C170"/>
    <mergeCell ref="D169:D170"/>
    <mergeCell ref="E169:E170"/>
    <mergeCell ref="F169:F170"/>
    <mergeCell ref="G169:G170"/>
    <mergeCell ref="I167:I168"/>
    <mergeCell ref="J167:J168"/>
    <mergeCell ref="K167:K168"/>
    <mergeCell ref="L167:L168"/>
    <mergeCell ref="N169:N170"/>
    <mergeCell ref="O169:O170"/>
    <mergeCell ref="P169:P170"/>
    <mergeCell ref="Q169:Q170"/>
    <mergeCell ref="R169:R170"/>
    <mergeCell ref="N165:N166"/>
    <mergeCell ref="O165:O166"/>
    <mergeCell ref="P165:P166"/>
    <mergeCell ref="Q165:Q166"/>
    <mergeCell ref="R165:R166"/>
    <mergeCell ref="A167:A168"/>
    <mergeCell ref="C167:C168"/>
    <mergeCell ref="D167:D168"/>
    <mergeCell ref="E167:E168"/>
    <mergeCell ref="F167:F168"/>
    <mergeCell ref="H165:H166"/>
    <mergeCell ref="I165:I166"/>
    <mergeCell ref="J165:J166"/>
    <mergeCell ref="K165:K166"/>
    <mergeCell ref="L165:L166"/>
    <mergeCell ref="M165:M166"/>
    <mergeCell ref="M167:M168"/>
    <mergeCell ref="N167:N168"/>
    <mergeCell ref="O167:O168"/>
    <mergeCell ref="P167:P168"/>
    <mergeCell ref="Q167:Q168"/>
    <mergeCell ref="R167:R168"/>
    <mergeCell ref="G167:G168"/>
    <mergeCell ref="H167:H168"/>
    <mergeCell ref="A165:A166"/>
    <mergeCell ref="C165:C166"/>
    <mergeCell ref="D165:D166"/>
    <mergeCell ref="E165:E166"/>
    <mergeCell ref="F165:F166"/>
    <mergeCell ref="G165:G166"/>
    <mergeCell ref="I163:I164"/>
    <mergeCell ref="J163:J164"/>
    <mergeCell ref="K163:K164"/>
    <mergeCell ref="R161:R162"/>
    <mergeCell ref="A163:A164"/>
    <mergeCell ref="C163:C164"/>
    <mergeCell ref="D163:D164"/>
    <mergeCell ref="E163:E164"/>
    <mergeCell ref="F163:F164"/>
    <mergeCell ref="G163:G164"/>
    <mergeCell ref="H163:H164"/>
    <mergeCell ref="J161:J162"/>
    <mergeCell ref="K161:K162"/>
    <mergeCell ref="L161:L162"/>
    <mergeCell ref="M161:M162"/>
    <mergeCell ref="N161:N162"/>
    <mergeCell ref="O161:O162"/>
    <mergeCell ref="O163:O164"/>
    <mergeCell ref="P163:P164"/>
    <mergeCell ref="Q163:Q164"/>
    <mergeCell ref="R163:R164"/>
    <mergeCell ref="L163:L164"/>
    <mergeCell ref="M163:M164"/>
    <mergeCell ref="N163:N164"/>
    <mergeCell ref="Q159:Q160"/>
    <mergeCell ref="R159:R160"/>
    <mergeCell ref="A161:A162"/>
    <mergeCell ref="C161:C162"/>
    <mergeCell ref="D161:D162"/>
    <mergeCell ref="E161:E162"/>
    <mergeCell ref="F161:F162"/>
    <mergeCell ref="G161:G162"/>
    <mergeCell ref="H161:H162"/>
    <mergeCell ref="I161:I162"/>
    <mergeCell ref="K159:K160"/>
    <mergeCell ref="L159:L160"/>
    <mergeCell ref="M159:M160"/>
    <mergeCell ref="N159:N160"/>
    <mergeCell ref="O159:O160"/>
    <mergeCell ref="P159:P160"/>
    <mergeCell ref="E159:E160"/>
    <mergeCell ref="F159:F160"/>
    <mergeCell ref="G159:G160"/>
    <mergeCell ref="H159:H160"/>
    <mergeCell ref="I159:I160"/>
    <mergeCell ref="J159:J160"/>
    <mergeCell ref="P161:P162"/>
    <mergeCell ref="Q161:Q162"/>
    <mergeCell ref="A135:A139"/>
    <mergeCell ref="A140:A142"/>
    <mergeCell ref="A143:A148"/>
    <mergeCell ref="A149:A153"/>
    <mergeCell ref="A154:A158"/>
    <mergeCell ref="A159:A160"/>
    <mergeCell ref="C159:C160"/>
    <mergeCell ref="D159:D160"/>
    <mergeCell ref="A81:A85"/>
    <mergeCell ref="A86:A91"/>
    <mergeCell ref="A92:A100"/>
    <mergeCell ref="A102:A109"/>
    <mergeCell ref="A110:A116"/>
    <mergeCell ref="A119:A129"/>
    <mergeCell ref="A54:A58"/>
    <mergeCell ref="A59:A62"/>
    <mergeCell ref="A65:A67"/>
    <mergeCell ref="A68:A70"/>
    <mergeCell ref="A71:A72"/>
    <mergeCell ref="A73:A80"/>
    <mergeCell ref="Q36:Q38"/>
    <mergeCell ref="R36:R38"/>
    <mergeCell ref="A40:A42"/>
    <mergeCell ref="A44:A46"/>
    <mergeCell ref="A47:A51"/>
    <mergeCell ref="A52:A53"/>
    <mergeCell ref="K36:K38"/>
    <mergeCell ref="L36:L38"/>
    <mergeCell ref="M36:M38"/>
    <mergeCell ref="N36:N38"/>
    <mergeCell ref="O36:O38"/>
    <mergeCell ref="P36:P38"/>
    <mergeCell ref="R33:R34"/>
    <mergeCell ref="A36:A38"/>
    <mergeCell ref="C36:C38"/>
    <mergeCell ref="D36:D38"/>
    <mergeCell ref="E36:E38"/>
    <mergeCell ref="F36:F38"/>
    <mergeCell ref="G36:G38"/>
    <mergeCell ref="H36:H38"/>
    <mergeCell ref="I36:I38"/>
    <mergeCell ref="J36:J38"/>
    <mergeCell ref="L33:L34"/>
    <mergeCell ref="M33:M34"/>
    <mergeCell ref="N33:N34"/>
    <mergeCell ref="O33:O34"/>
    <mergeCell ref="P33:P34"/>
    <mergeCell ref="Q33:Q34"/>
    <mergeCell ref="F33:F34"/>
    <mergeCell ref="G33:G34"/>
    <mergeCell ref="H33:H34"/>
    <mergeCell ref="I33:I34"/>
    <mergeCell ref="J33:J34"/>
    <mergeCell ref="K33:K34"/>
    <mergeCell ref="A26:A29"/>
    <mergeCell ref="A30:A31"/>
    <mergeCell ref="A33:A34"/>
    <mergeCell ref="C33:C34"/>
    <mergeCell ref="D33:D34"/>
    <mergeCell ref="E33:E34"/>
    <mergeCell ref="A2:A5"/>
    <mergeCell ref="A6:A9"/>
    <mergeCell ref="A10:A13"/>
    <mergeCell ref="A14:A17"/>
    <mergeCell ref="A18:A21"/>
    <mergeCell ref="A22:A25"/>
  </mergeCells>
  <phoneticPr fontId="20" type="noConversion"/>
  <pageMargins left="0.511811024" right="0.511811024" top="0.78740157499999996" bottom="0.78740157499999996" header="0.31496062000000002" footer="0.31496062000000002"/>
  <pageSetup paperSize="9" scale="43" orientation="portrait" r:id="rId1"/>
  <rowBreaks count="1" manualBreakCount="1">
    <brk id="149" max="17" man="1"/>
  </rowBreaks>
  <colBreaks count="1" manualBreakCount="1">
    <brk id="18" max="2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eventograma p1</vt:lpstr>
      <vt:lpstr>eventograma p2</vt:lpstr>
      <vt:lpstr>'eventograma p1'!Area_de_impressao</vt:lpstr>
      <vt:lpstr>'eventograma p2'!Area_de_impressao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Isley Monteiro</cp:lastModifiedBy>
  <cp:revision>0</cp:revision>
  <cp:lastPrinted>2026-06-25T19:46:59Z</cp:lastPrinted>
  <dcterms:created xsi:type="dcterms:W3CDTF">2026-06-16T19:29:48Z</dcterms:created>
  <dcterms:modified xsi:type="dcterms:W3CDTF">2026-06-25T19:47:46Z</dcterms:modified>
</cp:coreProperties>
</file>